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45" windowWidth="11385" windowHeight="6345" activeTab="6"/>
  </bookViews>
  <sheets>
    <sheet name="X1" sheetId="1" r:id="rId1"/>
    <sheet name="X2" sheetId="2" r:id="rId2"/>
    <sheet name="X3" sheetId="3" r:id="rId3"/>
    <sheet name="X4" sheetId="4" r:id="rId4"/>
    <sheet name="X5" sheetId="5" r:id="rId5"/>
    <sheet name="X6" sheetId="6" r:id="rId6"/>
    <sheet name="X7-LT" sheetId="7" r:id="rId7"/>
    <sheet name="X8-LT" sheetId="8" state="hidden" r:id="rId8"/>
    <sheet name="X9-LT " sheetId="9" r:id="rId9"/>
    <sheet name="X7" sheetId="10" state="hidden" r:id="rId10"/>
    <sheet name="00000000" sheetId="11" state="veryHidden" r:id="rId11"/>
    <sheet name="10000000" sheetId="12" state="veryHidden" r:id="rId12"/>
    <sheet name="XXXXXXXX" sheetId="13" state="veryHidden" r:id="rId13"/>
    <sheet name="XXXXXXX0" sheetId="14" state="veryHidden" r:id="rId14"/>
    <sheet name="XXXXXXX1" sheetId="15" state="veryHidden" r:id="rId15"/>
    <sheet name="XL4Poppy" sheetId="16" state="hidden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Builtin0" localSheetId="0" hidden="1">'X1'!$A$4:$AE$51</definedName>
    <definedName name="_Builtin0" localSheetId="1" hidden="1">'X2'!$A$4:$AE$41</definedName>
    <definedName name="_Builtin0" localSheetId="2" hidden="1">'X3'!$A$4:$AE$34</definedName>
    <definedName name="_Builtin0" localSheetId="3" hidden="1">'X4'!$A$4:$AE$36</definedName>
    <definedName name="_Builtin0" localSheetId="4" hidden="1">'X5'!$A$4:$AE$42</definedName>
    <definedName name="_Builtin0" localSheetId="5" hidden="1">'X6'!$A$4:$AE$34</definedName>
    <definedName name="_Builtin0" localSheetId="9" hidden="1">'X7'!$A$4:$AD$43</definedName>
    <definedName name="_Builtin0" localSheetId="6" hidden="1">'X7-LT'!$A$4:$AE$27</definedName>
    <definedName name="_Builtin0" localSheetId="7" hidden="1">'X8-LT'!$A$4:$AE$38</definedName>
    <definedName name="_Builtin0" localSheetId="8" hidden="1">'X9-LT '!$A$4:$AE$37</definedName>
    <definedName name="_Builtin0">'XL4Poppy'!$C$4</definedName>
    <definedName name="_Builtin0">'XL4Poppy'!$C$4</definedName>
    <definedName name="_Fill" hidden="1">#REF!</definedName>
    <definedName name="Bust">'XL4Poppy'!$C$31</definedName>
    <definedName name="Continue">'XL4Poppy'!$C$9</definedName>
    <definedName name="cv">'[2]gvl'!$N$17</definedName>
    <definedName name="dd1x2">'[2]gvl'!$N$9</definedName>
    <definedName name="Document_array" localSheetId="15">{"?????","DRL CO6 KY 2 (2006-2007).xls"}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nuoc">'[2]gvl'!$N$38</definedName>
    <definedName name="Poppy">'XL4Poppy'!$C$27</definedName>
    <definedName name="xm">'[2]gvl'!$N$16</definedName>
  </definedNames>
  <calcPr fullCalcOnLoad="1"/>
</workbook>
</file>

<file path=xl/sharedStrings.xml><?xml version="1.0" encoding="utf-8"?>
<sst xmlns="http://schemas.openxmlformats.org/spreadsheetml/2006/main" count="2192" uniqueCount="1123">
  <si>
    <t>TC1 (0-:-30)</t>
  </si>
  <si>
    <t>TC2 (0-:-25)</t>
  </si>
  <si>
    <t>TC3 (0-:-20)</t>
  </si>
  <si>
    <t>TC4 (0-:-15)</t>
  </si>
  <si>
    <t>TC5 (0-:-10)</t>
  </si>
  <si>
    <t>TB</t>
  </si>
  <si>
    <t>Linh</t>
  </si>
  <si>
    <t>Quang</t>
  </si>
  <si>
    <t>Trung</t>
  </si>
  <si>
    <t>Huy</t>
  </si>
  <si>
    <t>Phong</t>
  </si>
  <si>
    <t>Duy</t>
  </si>
  <si>
    <t>Giang</t>
  </si>
  <si>
    <t>Nam</t>
  </si>
  <si>
    <t>STT</t>
  </si>
  <si>
    <t>tên</t>
  </si>
  <si>
    <t>GHI CHÚ</t>
  </si>
  <si>
    <t>lớp</t>
  </si>
  <si>
    <t>khoa</t>
  </si>
  <si>
    <t>Khá</t>
  </si>
  <si>
    <t>TBK</t>
  </si>
  <si>
    <t>Yếu</t>
  </si>
  <si>
    <t>Kém</t>
  </si>
  <si>
    <t>TỔNG ĐIỂM</t>
  </si>
  <si>
    <t xml:space="preserve">Họ   và  </t>
  </si>
  <si>
    <t>BẢNG TỔNG HỢP</t>
  </si>
  <si>
    <t>Anh</t>
  </si>
  <si>
    <t>Tốt</t>
  </si>
  <si>
    <t>An</t>
  </si>
  <si>
    <t>ĐRL CO5 KỲ 1 (2005-2006).xls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</si>
  <si>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</si>
  <si>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</si>
  <si>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</si>
  <si>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</si>
  <si>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</si>
  <si>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</si>
  <si>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</si>
  <si>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</si>
  <si>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</si>
  <si>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</si>
  <si>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C:\Program Files\Microsoft Office\Office10\xlstart\ÿÿÿÿÿ.</t>
  </si>
  <si>
    <t>DRL CO6 KY 1 (2006-2007).xls</t>
  </si>
  <si>
    <t>ÿÿÿÿÿ</t>
  </si>
  <si>
    <t>C:\Program Files\Microsoft Office\Office\xlstart\ÿÿÿÿÿ.</t>
  </si>
  <si>
    <t>XS</t>
  </si>
  <si>
    <t>%</t>
  </si>
  <si>
    <t>SL</t>
  </si>
  <si>
    <t>XL</t>
  </si>
  <si>
    <t>DRL CO6 KY 2 (2006-2007).xls</t>
  </si>
  <si>
    <t>ht</t>
  </si>
  <si>
    <t>MÃ SV</t>
  </si>
  <si>
    <t>Long</t>
  </si>
  <si>
    <t>Minh</t>
  </si>
  <si>
    <t>Nguyễn Văn</t>
  </si>
  <si>
    <t>Trần Văn</t>
  </si>
  <si>
    <t>Nguyễn Đức</t>
  </si>
  <si>
    <t>Dũng</t>
  </si>
  <si>
    <t>Hiếu</t>
  </si>
  <si>
    <t>Nguyễn Ngọc</t>
  </si>
  <si>
    <t>Hưng</t>
  </si>
  <si>
    <t>Phạm Văn</t>
  </si>
  <si>
    <t>Nhân</t>
  </si>
  <si>
    <t>Phương</t>
  </si>
  <si>
    <t>Quốc</t>
  </si>
  <si>
    <t>Sơn</t>
  </si>
  <si>
    <t>Tài</t>
  </si>
  <si>
    <t>Nguyễn Tấn</t>
  </si>
  <si>
    <t>Thành</t>
  </si>
  <si>
    <t>Nguyễn Xuân</t>
  </si>
  <si>
    <t>Toàn</t>
  </si>
  <si>
    <t>Nguyễn Minh</t>
  </si>
  <si>
    <t>Vương</t>
  </si>
  <si>
    <t>Cường</t>
  </si>
  <si>
    <t>Huỳnh Văn</t>
  </si>
  <si>
    <t>Nguyễn Thanh</t>
  </si>
  <si>
    <t>Hải</t>
  </si>
  <si>
    <t>Hoài</t>
  </si>
  <si>
    <t>Luân</t>
  </si>
  <si>
    <t>Nguyên</t>
  </si>
  <si>
    <t>Nguyễn Thành</t>
  </si>
  <si>
    <t>Trí</t>
  </si>
  <si>
    <t>Vũ</t>
  </si>
  <si>
    <t>Lê Văn</t>
  </si>
  <si>
    <t>Công</t>
  </si>
  <si>
    <t>Danh</t>
  </si>
  <si>
    <t>Bùi Văn</t>
  </si>
  <si>
    <t>Phát</t>
  </si>
  <si>
    <t>Phan Văn</t>
  </si>
  <si>
    <t>Thắng</t>
  </si>
  <si>
    <t>Hoàng</t>
  </si>
  <si>
    <t>Khánh</t>
  </si>
  <si>
    <t>Khôi</t>
  </si>
  <si>
    <t>Nguyễn Quốc</t>
  </si>
  <si>
    <t>Thông</t>
  </si>
  <si>
    <t>Thuận</t>
  </si>
  <si>
    <t>Tùng</t>
  </si>
  <si>
    <t>Việt</t>
  </si>
  <si>
    <t>Đức</t>
  </si>
  <si>
    <t>Hùng</t>
  </si>
  <si>
    <t>Phước</t>
  </si>
  <si>
    <t>Tâm</t>
  </si>
  <si>
    <t>Võ Tấn</t>
  </si>
  <si>
    <t>Phúc</t>
  </si>
  <si>
    <t>Tân</t>
  </si>
  <si>
    <t>Quân</t>
  </si>
  <si>
    <t>Sang</t>
  </si>
  <si>
    <t>Nguyễn Thái</t>
  </si>
  <si>
    <t>Lê Duy</t>
  </si>
  <si>
    <t>Thi</t>
  </si>
  <si>
    <t>Lê Trung</t>
  </si>
  <si>
    <t>Hào</t>
  </si>
  <si>
    <t>Chí</t>
  </si>
  <si>
    <t>Kiệt</t>
  </si>
  <si>
    <t>Hậu</t>
  </si>
  <si>
    <t>NGƯỜI LẬP</t>
  </si>
  <si>
    <t>Tổng</t>
  </si>
  <si>
    <t>Đ.trừ</t>
  </si>
  <si>
    <t>TK</t>
  </si>
  <si>
    <t>BCS</t>
  </si>
  <si>
    <t>HM</t>
  </si>
  <si>
    <t>Khác</t>
  </si>
  <si>
    <t>P. TRƯỞNG KHOA XD</t>
  </si>
  <si>
    <t>T.thưởng</t>
  </si>
  <si>
    <t>Chương</t>
  </si>
  <si>
    <t>Trần Hữu</t>
  </si>
  <si>
    <t>Nguyễn Anh</t>
  </si>
  <si>
    <t>Nguyễn Hoài</t>
  </si>
  <si>
    <t>Văn</t>
  </si>
  <si>
    <t>Nguyễn Công</t>
  </si>
  <si>
    <t>Phan Ngọc</t>
  </si>
  <si>
    <t>Đại</t>
  </si>
  <si>
    <t>Lê Minh</t>
  </si>
  <si>
    <t>Hà</t>
  </si>
  <si>
    <t>Hảo</t>
  </si>
  <si>
    <t>Trần Quốc</t>
  </si>
  <si>
    <t>Khải</t>
  </si>
  <si>
    <t>Nguyễn Hoàng</t>
  </si>
  <si>
    <t>Nguyễn Viết</t>
  </si>
  <si>
    <t>Nghĩa</t>
  </si>
  <si>
    <t>Nguyễn Chí</t>
  </si>
  <si>
    <t>Hiền</t>
  </si>
  <si>
    <t>Huynh</t>
  </si>
  <si>
    <t>Nguyễn Mạnh</t>
  </si>
  <si>
    <t>Khoa</t>
  </si>
  <si>
    <t>Nhựt</t>
  </si>
  <si>
    <t>Vinh</t>
  </si>
  <si>
    <t>Lê Công</t>
  </si>
  <si>
    <t>Luật</t>
  </si>
  <si>
    <t>Phú</t>
  </si>
  <si>
    <t>Tuân</t>
  </si>
  <si>
    <t>Mọi thắc mắc, SV liên hệ VP. Khoa XD để được giải quyết. Hạn cuối đến hết 15/8/2014</t>
  </si>
  <si>
    <t xml:space="preserve"> </t>
  </si>
  <si>
    <t>Mọi thắc mắc, SV liên hệ VP. Khoa XD để được giải quyết. Hạn cuối đến hết 13/3/2015</t>
  </si>
  <si>
    <t>Võ Thị Việt Hà</t>
  </si>
  <si>
    <t>Lê Thanh</t>
  </si>
  <si>
    <t>Bảo</t>
  </si>
  <si>
    <t>Dương</t>
  </si>
  <si>
    <t>Huỳnh Ngọc</t>
  </si>
  <si>
    <t>Kha</t>
  </si>
  <si>
    <t>Nguyễn Hải</t>
  </si>
  <si>
    <t>Lưu Hoàng</t>
  </si>
  <si>
    <t>Nguyễn Duy</t>
  </si>
  <si>
    <t>Ngô Văn</t>
  </si>
  <si>
    <t>Thái</t>
  </si>
  <si>
    <t>Thịnh</t>
  </si>
  <si>
    <t>Lê Anh</t>
  </si>
  <si>
    <t>Thức</t>
  </si>
  <si>
    <t>Tính</t>
  </si>
  <si>
    <t>Trường</t>
  </si>
  <si>
    <t>Tuấn</t>
  </si>
  <si>
    <t>Cảnh</t>
  </si>
  <si>
    <t>Lê Hữu</t>
  </si>
  <si>
    <t>Hiển</t>
  </si>
  <si>
    <t>Huỳnh Thanh</t>
  </si>
  <si>
    <t>Hoàn</t>
  </si>
  <si>
    <t>Lâm</t>
  </si>
  <si>
    <t>Đỗ Văn</t>
  </si>
  <si>
    <t>Lưu</t>
  </si>
  <si>
    <t>Phạm Minh</t>
  </si>
  <si>
    <t>Tú</t>
  </si>
  <si>
    <t>Trương Văn</t>
  </si>
  <si>
    <t>Đạt</t>
  </si>
  <si>
    <t>Trần Minh</t>
  </si>
  <si>
    <t>Hiệp</t>
  </si>
  <si>
    <t>Lương</t>
  </si>
  <si>
    <t>Võ Minh</t>
  </si>
  <si>
    <t>Trần Tiến</t>
  </si>
  <si>
    <t>Nguyễn Như</t>
  </si>
  <si>
    <t>Ngọc</t>
  </si>
  <si>
    <t>Võ Thanh</t>
  </si>
  <si>
    <t>Lê Đức</t>
  </si>
  <si>
    <t>Thiện</t>
  </si>
  <si>
    <t>Trúc</t>
  </si>
  <si>
    <t>Mai Xuân</t>
  </si>
  <si>
    <t>Trịnh Thị Thúy</t>
  </si>
  <si>
    <t>Kiên</t>
  </si>
  <si>
    <t>Đặng Ngọc</t>
  </si>
  <si>
    <t>Lực</t>
  </si>
  <si>
    <t>Lê</t>
  </si>
  <si>
    <t>Trần Thanh</t>
  </si>
  <si>
    <t>Võ Ngọc</t>
  </si>
  <si>
    <t>Tín</t>
  </si>
  <si>
    <t>Ngô Ngọc</t>
  </si>
  <si>
    <t>Phạm Xuân</t>
  </si>
  <si>
    <t>Hồ Thanh</t>
  </si>
  <si>
    <t>Liêm</t>
  </si>
  <si>
    <t>Nguyễn Hữu</t>
  </si>
  <si>
    <t>Huỳnh Công</t>
  </si>
  <si>
    <t>Xuân</t>
  </si>
  <si>
    <t>Chiến</t>
  </si>
  <si>
    <t>Thân</t>
  </si>
  <si>
    <t>Phan Thanh</t>
  </si>
  <si>
    <t>Thoại</t>
  </si>
  <si>
    <t>15DQ5802010334</t>
  </si>
  <si>
    <t>Bửu</t>
  </si>
  <si>
    <t>15DQ5802010335</t>
  </si>
  <si>
    <t>Nguyễn Bảo</t>
  </si>
  <si>
    <t>15DQ5802010398</t>
  </si>
  <si>
    <t>15DQ5802010336</t>
  </si>
  <si>
    <t>Lê Đức Duy</t>
  </si>
  <si>
    <t>15DQ5802010343</t>
  </si>
  <si>
    <t>Nguyễn</t>
  </si>
  <si>
    <t>Dũng</t>
  </si>
  <si>
    <t>15DQ5802010342</t>
  </si>
  <si>
    <t>15DQ5802010344</t>
  </si>
  <si>
    <t>15DQ5802010345</t>
  </si>
  <si>
    <t>Ngô Tùng</t>
  </si>
  <si>
    <t>15DQ5802010346</t>
  </si>
  <si>
    <t>Đoàn Phương</t>
  </si>
  <si>
    <t>Dỹ</t>
  </si>
  <si>
    <t>15DQ5802010688</t>
  </si>
  <si>
    <t>Lê Tấn</t>
  </si>
  <si>
    <t>15DQ5802010338</t>
  </si>
  <si>
    <t>15DQ5802010337</t>
  </si>
  <si>
    <t>Thẩm Thành</t>
  </si>
  <si>
    <t>15DQ5802010340</t>
  </si>
  <si>
    <t>Đặng Thành</t>
  </si>
  <si>
    <t>15DQ5802010341</t>
  </si>
  <si>
    <t>Nguyễn Lê Hùng</t>
  </si>
  <si>
    <t>15DQ5802010339</t>
  </si>
  <si>
    <t>Phạm Thành</t>
  </si>
  <si>
    <t>15DQ5802010347</t>
  </si>
  <si>
    <t>Lê Trần Tuấn</t>
  </si>
  <si>
    <t>Em</t>
  </si>
  <si>
    <t>15DQ5802010394</t>
  </si>
  <si>
    <t>Nguyễn Nhật</t>
  </si>
  <si>
    <t>15DQ5802010230</t>
  </si>
  <si>
    <t>15DQ5802010350</t>
  </si>
  <si>
    <t>15DQ5802010348</t>
  </si>
  <si>
    <t>Trần Tư</t>
  </si>
  <si>
    <t>15DQ5802010349</t>
  </si>
  <si>
    <t>15DQ5802010352</t>
  </si>
  <si>
    <t>15DQ5802010351</t>
  </si>
  <si>
    <t>Hồ</t>
  </si>
  <si>
    <t>15DQ5802010355</t>
  </si>
  <si>
    <t>Nguyễn Doãn</t>
  </si>
  <si>
    <t>15DQ5802010356</t>
  </si>
  <si>
    <t>Lương Đình</t>
  </si>
  <si>
    <t>15DQ5802010353</t>
  </si>
  <si>
    <t>15DQ5802010354</t>
  </si>
  <si>
    <t>Phan Tiên</t>
  </si>
  <si>
    <t>15DQ5802010397</t>
  </si>
  <si>
    <t>15DQ5802010357</t>
  </si>
  <si>
    <t>Phan Nguyễn Khang</t>
  </si>
  <si>
    <t>Hy</t>
  </si>
  <si>
    <t>15DQ5802010358</t>
  </si>
  <si>
    <t>Nguyễn Đăng</t>
  </si>
  <si>
    <t>15DQ5802010403</t>
  </si>
  <si>
    <t>15DQ5802010360</t>
  </si>
  <si>
    <t>Lễ</t>
  </si>
  <si>
    <t>15DQ5802010361</t>
  </si>
  <si>
    <t>Hồ Sỹ</t>
  </si>
  <si>
    <t>15DQ5802010395</t>
  </si>
  <si>
    <t>Nguyễn Thiên Kim</t>
  </si>
  <si>
    <t>15DQ5802010362</t>
  </si>
  <si>
    <t>15DQ5802010363</t>
  </si>
  <si>
    <t>15DQ5802010364</t>
  </si>
  <si>
    <t>Tạ Châu</t>
  </si>
  <si>
    <t>15DQ5802010365</t>
  </si>
  <si>
    <t>Trần Đức</t>
  </si>
  <si>
    <t>15DQ5802010366</t>
  </si>
  <si>
    <t>15DQ5802010367</t>
  </si>
  <si>
    <t>15DQ5802010368</t>
  </si>
  <si>
    <t>Bùi Thanh</t>
  </si>
  <si>
    <t>Quí</t>
  </si>
  <si>
    <t>15DQ5802010369</t>
  </si>
  <si>
    <t>Phan Mạnh</t>
  </si>
  <si>
    <t>Quỳnh</t>
  </si>
  <si>
    <t>15DQ5802010371</t>
  </si>
  <si>
    <t>15DQ5802010372</t>
  </si>
  <si>
    <t>Ngô Anh</t>
  </si>
  <si>
    <t>15DQ5802010373</t>
  </si>
  <si>
    <t>Tạo</t>
  </si>
  <si>
    <t>15DQ5802010405</t>
  </si>
  <si>
    <t>15DQ5802010374</t>
  </si>
  <si>
    <t>Dư Quốc</t>
  </si>
  <si>
    <t>15DQ5802010375</t>
  </si>
  <si>
    <t>Vương Đình</t>
  </si>
  <si>
    <t>15DQ5802010377</t>
  </si>
  <si>
    <t>Thể</t>
  </si>
  <si>
    <t>15DQ5802010378</t>
  </si>
  <si>
    <t>15DQ5802010396</t>
  </si>
  <si>
    <t>15DQ5802010382</t>
  </si>
  <si>
    <t>Trần Đồng</t>
  </si>
  <si>
    <t>Tiến</t>
  </si>
  <si>
    <t>15DQ5802010383</t>
  </si>
  <si>
    <t>15DQ5802010384</t>
  </si>
  <si>
    <t>15DQ5802010406</t>
  </si>
  <si>
    <t>Nguyễn Trần Minh</t>
  </si>
  <si>
    <t>15DQ5802010386</t>
  </si>
  <si>
    <t>15DQ5802010385</t>
  </si>
  <si>
    <t>Ngô Quốc Anh</t>
  </si>
  <si>
    <t>15DQ5802010387</t>
  </si>
  <si>
    <t>Huỳnh Xuân</t>
  </si>
  <si>
    <t>Viện</t>
  </si>
  <si>
    <t>15DQ5802010404</t>
  </si>
  <si>
    <t>15DQ5802010388</t>
  </si>
  <si>
    <t>Nguyễn Phong</t>
  </si>
  <si>
    <t>15DQ5802010389</t>
  </si>
  <si>
    <t>15DQ5802010684</t>
  </si>
  <si>
    <t>15DQ5802010390</t>
  </si>
  <si>
    <t>Nguyễn Hoàn</t>
  </si>
  <si>
    <t>15DQ5802010391</t>
  </si>
  <si>
    <t>Hoàng Bảo</t>
  </si>
  <si>
    <t>LỚP D15X7</t>
  </si>
  <si>
    <t>Ngày     tháng     năm 2016</t>
  </si>
  <si>
    <t>BẢNG TỔNG HỢP ĐIỂM RÈN LUYỆN HỌC KỲ 2 NĂM 2015-2016</t>
  </si>
  <si>
    <t>Thảo</t>
  </si>
  <si>
    <t>dọn VS</t>
  </si>
  <si>
    <t>dự KN thành lập Đoàn</t>
  </si>
  <si>
    <t>dự KN thành lập Đoàn, dọn VS</t>
  </si>
  <si>
    <t>nhảy dân vũ</t>
  </si>
  <si>
    <t>không nộp sổ LL</t>
  </si>
  <si>
    <t>dọn VS, không nộp sổ LL</t>
  </si>
  <si>
    <t>KHông tham gia BHYT</t>
  </si>
  <si>
    <t>nhảy dân vũ, không nộp sổ LL</t>
  </si>
  <si>
    <t>không nộp HP</t>
  </si>
  <si>
    <t>LỚP D16X1</t>
  </si>
  <si>
    <t>16DQ5802010068</t>
  </si>
  <si>
    <t>Nguyễn Vũ</t>
  </si>
  <si>
    <t>16DQ5802010069</t>
  </si>
  <si>
    <t>Đỗ Quốc</t>
  </si>
  <si>
    <t>16DQ5802010070</t>
  </si>
  <si>
    <t>Hồ Chính</t>
  </si>
  <si>
    <t>16DQ5802010071</t>
  </si>
  <si>
    <t>Chiêu</t>
  </si>
  <si>
    <t>16DQ5802010072</t>
  </si>
  <si>
    <t>Đinh Mạnh</t>
  </si>
  <si>
    <t>16DQ5802010078</t>
  </si>
  <si>
    <t>16DQ5802010073</t>
  </si>
  <si>
    <t>16DQ5802010074</t>
  </si>
  <si>
    <t>Lê Phước</t>
  </si>
  <si>
    <t>16DQ5802010075</t>
  </si>
  <si>
    <t>Lưu Thành</t>
  </si>
  <si>
    <t>16DQ5802010076</t>
  </si>
  <si>
    <t>16DQ5802010079</t>
  </si>
  <si>
    <t>Hồ Quốc</t>
  </si>
  <si>
    <t>16DQ5802010372</t>
  </si>
  <si>
    <t>Đào Tấn</t>
  </si>
  <si>
    <t>16DQ5802010081</t>
  </si>
  <si>
    <t>Thái Huy</t>
  </si>
  <si>
    <t>Hiến</t>
  </si>
  <si>
    <t>16DQ5802010082</t>
  </si>
  <si>
    <t>Lê Trọng</t>
  </si>
  <si>
    <t>16DQ5802010083</t>
  </si>
  <si>
    <t>Hoà</t>
  </si>
  <si>
    <t>Hồ Xuân</t>
  </si>
  <si>
    <t>16DQ5802010085</t>
  </si>
  <si>
    <t>Nguyễn Hồ Quốc</t>
  </si>
  <si>
    <t>16DQ5802010086</t>
  </si>
  <si>
    <t>Nguyễn Hy</t>
  </si>
  <si>
    <t>16DQ5802010087</t>
  </si>
  <si>
    <t>16DQ5802010088</t>
  </si>
  <si>
    <t>16DQ5802010089</t>
  </si>
  <si>
    <t>16DQ5802010090</t>
  </si>
  <si>
    <t>Trần Khánh</t>
  </si>
  <si>
    <t>16DQ5802010091</t>
  </si>
  <si>
    <t>Phạm Công</t>
  </si>
  <si>
    <t>Mến</t>
  </si>
  <si>
    <t>16DQ5802010092</t>
  </si>
  <si>
    <t>16DQ5802010093</t>
  </si>
  <si>
    <t>Võ Đình</t>
  </si>
  <si>
    <t>16DQ5802010094</t>
  </si>
  <si>
    <t>Dương Trọng</t>
  </si>
  <si>
    <t>16DQ5802010095</t>
  </si>
  <si>
    <t>Thái Văn</t>
  </si>
  <si>
    <t>Nhiên</t>
  </si>
  <si>
    <t>16DQ5802010096</t>
  </si>
  <si>
    <t>Nguyễn Đình Hồng</t>
  </si>
  <si>
    <t>16DQ5802010098</t>
  </si>
  <si>
    <t>Rina</t>
  </si>
  <si>
    <t>16DQ5802010099</t>
  </si>
  <si>
    <t>Sinh</t>
  </si>
  <si>
    <t>16DQ5802010100</t>
  </si>
  <si>
    <t>Ngô Quốc</t>
  </si>
  <si>
    <t>Sỹ</t>
  </si>
  <si>
    <t>16DQ5802010101</t>
  </si>
  <si>
    <t>Trần Nguyễn Thanh</t>
  </si>
  <si>
    <t>16DQ5802010102</t>
  </si>
  <si>
    <t>16DQ5802010104</t>
  </si>
  <si>
    <t>16DQ5802010306</t>
  </si>
  <si>
    <t>Đào Quang</t>
  </si>
  <si>
    <t>16DQ5802010103</t>
  </si>
  <si>
    <t>16DQ5802010106</t>
  </si>
  <si>
    <t>Trần Tấn</t>
  </si>
  <si>
    <t>16DQ5802010110</t>
  </si>
  <si>
    <t>Trận</t>
  </si>
  <si>
    <t>16DQ5802010111</t>
  </si>
  <si>
    <t>16DQ5802010112</t>
  </si>
  <si>
    <t>16DQ5802010114</t>
  </si>
  <si>
    <t>16DQ5802010115</t>
  </si>
  <si>
    <t>Đào Trọng</t>
  </si>
  <si>
    <t>Tuyên</t>
  </si>
  <si>
    <t>16DQ5802010113</t>
  </si>
  <si>
    <t>Ngô Thành</t>
  </si>
  <si>
    <t>Tư</t>
  </si>
  <si>
    <t>16DQ5802010116</t>
  </si>
  <si>
    <t>Phạm Đình</t>
  </si>
  <si>
    <t>16DQ5802010117</t>
  </si>
  <si>
    <t>Phan Tuấn</t>
  </si>
  <si>
    <t>16DQ5802010118</t>
  </si>
  <si>
    <t>15DQ5802010046</t>
  </si>
  <si>
    <t>Lê Hà</t>
  </si>
  <si>
    <t>16DQ5802010120</t>
  </si>
  <si>
    <t>Lê Thái</t>
  </si>
  <si>
    <t>16DQ5802010121</t>
  </si>
  <si>
    <t>Cang</t>
  </si>
  <si>
    <t>16DQ5802010123</t>
  </si>
  <si>
    <t>16DQ5802010126</t>
  </si>
  <si>
    <t>Trần Đắc</t>
  </si>
  <si>
    <t>Dinh</t>
  </si>
  <si>
    <t>16DQ5802010129</t>
  </si>
  <si>
    <t>Lê Võ Thanh</t>
  </si>
  <si>
    <t>16DQ5802010128</t>
  </si>
  <si>
    <t>Phạm Thái</t>
  </si>
  <si>
    <t>16DQ5802010125</t>
  </si>
  <si>
    <t>16DQ5802010124</t>
  </si>
  <si>
    <t>Đăng</t>
  </si>
  <si>
    <t>16DQ5802010127</t>
  </si>
  <si>
    <t>16DQ5802010130</t>
  </si>
  <si>
    <t>Cao Thuận</t>
  </si>
  <si>
    <t>16DQ5802010131</t>
  </si>
  <si>
    <t>Phương Thanh</t>
  </si>
  <si>
    <t>16DQ5802010133</t>
  </si>
  <si>
    <t>Đặng Danh</t>
  </si>
  <si>
    <t>16DQ5802010132</t>
  </si>
  <si>
    <t>Ngô Thị Phi</t>
  </si>
  <si>
    <t>16DQ5802010134</t>
  </si>
  <si>
    <t>16DQ5802010135</t>
  </si>
  <si>
    <t>16DQ5802010136</t>
  </si>
  <si>
    <t>16DQ5802010138</t>
  </si>
  <si>
    <t>Vũ Đình</t>
  </si>
  <si>
    <t>16DQ5802010140</t>
  </si>
  <si>
    <t>16DQ5802010143</t>
  </si>
  <si>
    <t>Đặng Trung</t>
  </si>
  <si>
    <t>16DQ5802010142</t>
  </si>
  <si>
    <t>16DQ5802010144</t>
  </si>
  <si>
    <t>Bùi Tiến</t>
  </si>
  <si>
    <t>Ngoan</t>
  </si>
  <si>
    <t>16DQ5802010145</t>
  </si>
  <si>
    <t>Bùi Tá Minh</t>
  </si>
  <si>
    <t>Nhật</t>
  </si>
  <si>
    <t>16DQ5802010146</t>
  </si>
  <si>
    <t>Đỗ Ngọc</t>
  </si>
  <si>
    <t>Ninh</t>
  </si>
  <si>
    <t>16DQ5802010147</t>
  </si>
  <si>
    <t>Bùi Nguyên</t>
  </si>
  <si>
    <t>16DQ5802010148</t>
  </si>
  <si>
    <t>Văn Ngọc</t>
  </si>
  <si>
    <t>16DQ5802010149</t>
  </si>
  <si>
    <t>Đào Nguyên</t>
  </si>
  <si>
    <t>Sách</t>
  </si>
  <si>
    <t>16DQ5802010150</t>
  </si>
  <si>
    <t>16DQ5802010151</t>
  </si>
  <si>
    <t>Đặng Tấn</t>
  </si>
  <si>
    <t>16DQ5802010153</t>
  </si>
  <si>
    <t>Đỗ Trần Hồng</t>
  </si>
  <si>
    <t>16DQ5802010154</t>
  </si>
  <si>
    <t>Võ Tất</t>
  </si>
  <si>
    <t>16DQ5802010155</t>
  </si>
  <si>
    <t>Trần Thị Thạch</t>
  </si>
  <si>
    <t>Thiên</t>
  </si>
  <si>
    <t>16DQ5802010157</t>
  </si>
  <si>
    <t>Nguyễn Chơn</t>
  </si>
  <si>
    <t>16DQ5802010158</t>
  </si>
  <si>
    <t>Thuần</t>
  </si>
  <si>
    <t>16DQ5802010159</t>
  </si>
  <si>
    <t>Đặng Văn</t>
  </si>
  <si>
    <t>Thuyên</t>
  </si>
  <si>
    <t>16DQ5802010160</t>
  </si>
  <si>
    <t>Tịnh</t>
  </si>
  <si>
    <t>16DQ5802010161</t>
  </si>
  <si>
    <t>Trị</t>
  </si>
  <si>
    <t>16DQ5802010162</t>
  </si>
  <si>
    <t>Đào Nhật</t>
  </si>
  <si>
    <t>16DQ5802010163</t>
  </si>
  <si>
    <t>16DQ5802010165</t>
  </si>
  <si>
    <t>Đỗ Anh</t>
  </si>
  <si>
    <t>16DQ5802010166</t>
  </si>
  <si>
    <t>16DQ5802010164</t>
  </si>
  <si>
    <t>Nguyễn Đình</t>
  </si>
  <si>
    <t>16DQ5802010167</t>
  </si>
  <si>
    <t>Châu Hoàng</t>
  </si>
  <si>
    <t>16DQ5802010168</t>
  </si>
  <si>
    <t>Huỳnh Tấn</t>
  </si>
  <si>
    <t>16DQ5802010169</t>
  </si>
  <si>
    <t>Nguyễn Lê Dương</t>
  </si>
  <si>
    <t>16DQ5802010170</t>
  </si>
  <si>
    <t>Tô Hoàn</t>
  </si>
  <si>
    <t>16DQ5802010172</t>
  </si>
  <si>
    <t>Châu</t>
  </si>
  <si>
    <t>16DQ5802010173</t>
  </si>
  <si>
    <t>Võ Hữu</t>
  </si>
  <si>
    <t>16DQ5802010174</t>
  </si>
  <si>
    <t>Tăng Văn</t>
  </si>
  <si>
    <t>16DQ5802010180</t>
  </si>
  <si>
    <t>16DQ5802010179</t>
  </si>
  <si>
    <t>Trần Hải</t>
  </si>
  <si>
    <t>13DQ5802010117</t>
  </si>
  <si>
    <t>Bùi Ngọc</t>
  </si>
  <si>
    <t>16DQ5802010176</t>
  </si>
  <si>
    <t>Phan Tiến</t>
  </si>
  <si>
    <t>16DQ5802010175</t>
  </si>
  <si>
    <t>Tô Hải</t>
  </si>
  <si>
    <t>16DQ5802010177</t>
  </si>
  <si>
    <t>Đính</t>
  </si>
  <si>
    <t>16DQ5802010181</t>
  </si>
  <si>
    <t>16DQ5802010183</t>
  </si>
  <si>
    <t>16DQ5802010185</t>
  </si>
  <si>
    <t>Hà Ngọc</t>
  </si>
  <si>
    <t>16DQ5802010186</t>
  </si>
  <si>
    <t>Huấn</t>
  </si>
  <si>
    <t>16DQ5802010187</t>
  </si>
  <si>
    <t>Huỳnh Đăng</t>
  </si>
  <si>
    <t>15DQ5802010126</t>
  </si>
  <si>
    <t>Nguyễn Phi</t>
  </si>
  <si>
    <t>16DQ5802010289</t>
  </si>
  <si>
    <t>16DQ5802010188</t>
  </si>
  <si>
    <t>Đào Duy</t>
  </si>
  <si>
    <t>16DQ5802010189</t>
  </si>
  <si>
    <t>Ngô Khắc</t>
  </si>
  <si>
    <t>Khiêm</t>
  </si>
  <si>
    <t>16DQ5802010190</t>
  </si>
  <si>
    <t>16DQ5802010191</t>
  </si>
  <si>
    <t>Lê Quốc</t>
  </si>
  <si>
    <t>Lợi</t>
  </si>
  <si>
    <t>16DQ5802010192</t>
  </si>
  <si>
    <t>Đinh Tấn</t>
  </si>
  <si>
    <t>16DQ5802010193</t>
  </si>
  <si>
    <t>Hoa Cường</t>
  </si>
  <si>
    <t>16DQ5802010194</t>
  </si>
  <si>
    <t>Mỹ</t>
  </si>
  <si>
    <t>16DQ5802010195</t>
  </si>
  <si>
    <t>Huỳnh Đức</t>
  </si>
  <si>
    <t>16DQ5802010196</t>
  </si>
  <si>
    <t>Phạm Anh</t>
  </si>
  <si>
    <t>16DQ5802010197</t>
  </si>
  <si>
    <t>Lưu Bá</t>
  </si>
  <si>
    <t>16DQ5802010198</t>
  </si>
  <si>
    <t>Nguyễn Tấn</t>
  </si>
  <si>
    <t>Phúc</t>
  </si>
  <si>
    <t>16DQ5802010199</t>
  </si>
  <si>
    <t>16DQ5802010200</t>
  </si>
  <si>
    <t>16DQ5802010201</t>
  </si>
  <si>
    <t>Phạm</t>
  </si>
  <si>
    <t>16DQ5802010203</t>
  </si>
  <si>
    <t>Đặng Đình</t>
  </si>
  <si>
    <t>16DQ5802010204</t>
  </si>
  <si>
    <t>16DQ5802010205</t>
  </si>
  <si>
    <t>16DQ5802010206</t>
  </si>
  <si>
    <t>16DQ5802010207</t>
  </si>
  <si>
    <t>Nguyễn Tất</t>
  </si>
  <si>
    <t>16DQ5802010208</t>
  </si>
  <si>
    <t>Thơ</t>
  </si>
  <si>
    <t>16DQ5802010209</t>
  </si>
  <si>
    <t>16DQ5802010210</t>
  </si>
  <si>
    <t>Phùng Quang</t>
  </si>
  <si>
    <t>Thy</t>
  </si>
  <si>
    <t>16DQ5802010211</t>
  </si>
  <si>
    <t>Bùi Hữu</t>
  </si>
  <si>
    <t>16DQ5802010212</t>
  </si>
  <si>
    <t>Triển</t>
  </si>
  <si>
    <t>16DQ5802010213</t>
  </si>
  <si>
    <t>Bùi Xuân</t>
  </si>
  <si>
    <t>Trưng</t>
  </si>
  <si>
    <t>16DQ5802010214</t>
  </si>
  <si>
    <t>Trưởng</t>
  </si>
  <si>
    <t>16DQ5802010215</t>
  </si>
  <si>
    <t>Đỗ Huỳnh</t>
  </si>
  <si>
    <t>16DQ5802010216</t>
  </si>
  <si>
    <t>16DQ5802010217</t>
  </si>
  <si>
    <t>Trần Bình</t>
  </si>
  <si>
    <t>Tý</t>
  </si>
  <si>
    <t>16DQ5802010218</t>
  </si>
  <si>
    <t>Võ Quốc</t>
  </si>
  <si>
    <t>16DQ5802010219</t>
  </si>
  <si>
    <t>Lý Thế</t>
  </si>
  <si>
    <t>16DQ5802010220</t>
  </si>
  <si>
    <t>16DQ5802010221</t>
  </si>
  <si>
    <t>16DQ5802010222</t>
  </si>
  <si>
    <t>Phạm Thanh</t>
  </si>
  <si>
    <t>Bình</t>
  </si>
  <si>
    <t>16DQ5802010223</t>
  </si>
  <si>
    <t>Võ Viễn</t>
  </si>
  <si>
    <t>16DQ5802010226</t>
  </si>
  <si>
    <t>Phạm Hoài</t>
  </si>
  <si>
    <t>16DQ5802010230</t>
  </si>
  <si>
    <t>16DQ5802010229</t>
  </si>
  <si>
    <t>16DQ5802010228</t>
  </si>
  <si>
    <t>Dự</t>
  </si>
  <si>
    <t>16DQ5802010231</t>
  </si>
  <si>
    <t>Trương Hoàng</t>
  </si>
  <si>
    <t>16DQ5802010227</t>
  </si>
  <si>
    <t>16DQ5802010232</t>
  </si>
  <si>
    <t>16DQ5802010233</t>
  </si>
  <si>
    <t>16DQ5802010235</t>
  </si>
  <si>
    <t>16DQ5802010234</t>
  </si>
  <si>
    <t>Ngô Thanh</t>
  </si>
  <si>
    <t>16DQ5802010236</t>
  </si>
  <si>
    <t>Thân Trọng</t>
  </si>
  <si>
    <t>16DQ5802010238</t>
  </si>
  <si>
    <t>16DQ5802010237</t>
  </si>
  <si>
    <t>Lưu Ngọc</t>
  </si>
  <si>
    <t>Trần Nhất</t>
  </si>
  <si>
    <t>16DQ5802010240</t>
  </si>
  <si>
    <t>Trần Trung</t>
  </si>
  <si>
    <t>16DQ5802010241</t>
  </si>
  <si>
    <t>16DQ5802010242</t>
  </si>
  <si>
    <t>16DQ5802010243</t>
  </si>
  <si>
    <t>Trần Bá</t>
  </si>
  <si>
    <t>16DQ5802010244</t>
  </si>
  <si>
    <t>16DQ5802010245</t>
  </si>
  <si>
    <t>Tống Thế</t>
  </si>
  <si>
    <t>16DQ5802010246</t>
  </si>
  <si>
    <t>Nguyễn Thái Điện</t>
  </si>
  <si>
    <t>16DQ5802010247</t>
  </si>
  <si>
    <t>16DQ5802010248</t>
  </si>
  <si>
    <t>Phan Hoàng</t>
  </si>
  <si>
    <t>16DQ5802010249</t>
  </si>
  <si>
    <t>Đặng Hòa</t>
  </si>
  <si>
    <t>16DQ5802010250</t>
  </si>
  <si>
    <t>Lương Thái</t>
  </si>
  <si>
    <t>16DQ5802010251</t>
  </si>
  <si>
    <t>16DQ5802010252</t>
  </si>
  <si>
    <t>16DQ5802010253</t>
  </si>
  <si>
    <t>Nguyễn Phan Hữu</t>
  </si>
  <si>
    <t>16DQ5802010254</t>
  </si>
  <si>
    <t>16DQ5802010256</t>
  </si>
  <si>
    <t>16DQ5802010255</t>
  </si>
  <si>
    <t>16DQ5802010257</t>
  </si>
  <si>
    <t>16DQ5802010258</t>
  </si>
  <si>
    <t>16DQ5802010259</t>
  </si>
  <si>
    <t>Lê Phúc</t>
  </si>
  <si>
    <t>Thọ</t>
  </si>
  <si>
    <t>16DQ5802010260</t>
  </si>
  <si>
    <t>16DQ5802010261</t>
  </si>
  <si>
    <t>Châu Lưu Mạnh</t>
  </si>
  <si>
    <t>Tiến</t>
  </si>
  <si>
    <t>16DQ5802010263</t>
  </si>
  <si>
    <t>Cao Xuân</t>
  </si>
  <si>
    <t>16DQ5802010264</t>
  </si>
  <si>
    <t>Võ Văn</t>
  </si>
  <si>
    <t>Trương</t>
  </si>
  <si>
    <t>16DQ5802010266</t>
  </si>
  <si>
    <t>Bùi Minh</t>
  </si>
  <si>
    <t>16DQ5802010267</t>
  </si>
  <si>
    <t>Đào Thanh</t>
  </si>
  <si>
    <t>16DQ5802010269</t>
  </si>
  <si>
    <t>Phan Luỹ Thành</t>
  </si>
  <si>
    <t>Vin</t>
  </si>
  <si>
    <t>16DQ5802010270</t>
  </si>
  <si>
    <t>Nguyễn Phương Hoàng</t>
  </si>
  <si>
    <t>16DQ5802010271</t>
  </si>
  <si>
    <t>Đoàn Quốc</t>
  </si>
  <si>
    <t>Ý</t>
  </si>
  <si>
    <t>16DQ5802010466</t>
  </si>
  <si>
    <t>Nguyễn Như Ý</t>
  </si>
  <si>
    <t>16DQ5802010272</t>
  </si>
  <si>
    <t>Hồ Công</t>
  </si>
  <si>
    <t>16DQ5802010273</t>
  </si>
  <si>
    <t>Phạm Việt</t>
  </si>
  <si>
    <t>Bôn</t>
  </si>
  <si>
    <t>16DQ5802010274</t>
  </si>
  <si>
    <t>16DQ5802010225</t>
  </si>
  <si>
    <t>Lê Mạnh</t>
  </si>
  <si>
    <t>16DQ5802010275</t>
  </si>
  <si>
    <t>16DQ5802010279</t>
  </si>
  <si>
    <t>Lê Đình Minh</t>
  </si>
  <si>
    <t>Duân</t>
  </si>
  <si>
    <t>16DQ5802010281</t>
  </si>
  <si>
    <t>16DQ5802010280</t>
  </si>
  <si>
    <t>16DQ5802010276</t>
  </si>
  <si>
    <t>16DQ5802010277</t>
  </si>
  <si>
    <t>16DQ5802010278</t>
  </si>
  <si>
    <t>16DQ5802010282</t>
  </si>
  <si>
    <t>Hồ Võ Hoàng</t>
  </si>
  <si>
    <t>16DQ5802010283</t>
  </si>
  <si>
    <t>16DQ5802010284</t>
  </si>
  <si>
    <t>Hồ Văn</t>
  </si>
  <si>
    <t>16DQ5802010286</t>
  </si>
  <si>
    <t>Trịnh Minh</t>
  </si>
  <si>
    <t>16DQ5802010285</t>
  </si>
  <si>
    <t>16DQ5802010287</t>
  </si>
  <si>
    <t>16DQ5802010288</t>
  </si>
  <si>
    <t>Bùi Như</t>
  </si>
  <si>
    <t>16DQ5802010290</t>
  </si>
  <si>
    <t>Nguyễn Ngọc Quốc</t>
  </si>
  <si>
    <t>16DQ5802010291</t>
  </si>
  <si>
    <t>Võ Trần Tuấn</t>
  </si>
  <si>
    <t>16DQ5802010292</t>
  </si>
  <si>
    <t>Lê Hoàng</t>
  </si>
  <si>
    <t>16DQ5802010293</t>
  </si>
  <si>
    <t>16DQ5802010294</t>
  </si>
  <si>
    <t>Mai Tấn</t>
  </si>
  <si>
    <t>16DQ5802010295</t>
  </si>
  <si>
    <t>16DQ5802010296</t>
  </si>
  <si>
    <t>16DQ5802010297</t>
  </si>
  <si>
    <t>16DQ5802010298</t>
  </si>
  <si>
    <t>16DQ5802010299</t>
  </si>
  <si>
    <t>16DQ5802010300</t>
  </si>
  <si>
    <t>Mai Lâm</t>
  </si>
  <si>
    <t>16DQ5802010097</t>
  </si>
  <si>
    <t>16DQ5802010301</t>
  </si>
  <si>
    <t>16DQ5802010302</t>
  </si>
  <si>
    <t>Trần Trương Hiệp</t>
  </si>
  <si>
    <t>Sĩ</t>
  </si>
  <si>
    <t>16DQ5802010303</t>
  </si>
  <si>
    <t>Đào Thủy</t>
  </si>
  <si>
    <t>16DQ5802010202</t>
  </si>
  <si>
    <t>Huỳnh Minh</t>
  </si>
  <si>
    <t>16DQ5802010304</t>
  </si>
  <si>
    <t>Nguyễn Vũ Anh</t>
  </si>
  <si>
    <t>16DQ5802010305</t>
  </si>
  <si>
    <t>Võ Duy</t>
  </si>
  <si>
    <t>16DQ5802010307</t>
  </si>
  <si>
    <t>Võ Huy</t>
  </si>
  <si>
    <t>16DQ5802010308</t>
  </si>
  <si>
    <t>16DQ5802010309</t>
  </si>
  <si>
    <t>16DQ5802010310</t>
  </si>
  <si>
    <t>16DQ5802010311</t>
  </si>
  <si>
    <t>Nguyễn Quang</t>
  </si>
  <si>
    <t>Thục</t>
  </si>
  <si>
    <t>16DQ5802010312</t>
  </si>
  <si>
    <t>Đỗ Hữu</t>
  </si>
  <si>
    <t>16DQ5802010313</t>
  </si>
  <si>
    <t>Phạm Hữu</t>
  </si>
  <si>
    <t>Toản</t>
  </si>
  <si>
    <t>16DQ5802010315</t>
  </si>
  <si>
    <t>16DQ5802010314</t>
  </si>
  <si>
    <t>Trực</t>
  </si>
  <si>
    <t>16DQ5802010316</t>
  </si>
  <si>
    <t>Võ Lê Ngọc</t>
  </si>
  <si>
    <t>16DQ5802010318</t>
  </si>
  <si>
    <t>16DQ5802010319</t>
  </si>
  <si>
    <t>Phùng Quốc</t>
  </si>
  <si>
    <t>16DQ5802010320</t>
  </si>
  <si>
    <t>16DQ5802010321</t>
  </si>
  <si>
    <t>Lê Trường</t>
  </si>
  <si>
    <t>16DQ5802010322</t>
  </si>
  <si>
    <t>16DQ5802010359</t>
  </si>
  <si>
    <t>16DQ5802010355</t>
  </si>
  <si>
    <t>Phan Nguyễn Thuận</t>
  </si>
  <si>
    <t>16DQ5802010335</t>
  </si>
  <si>
    <t>Huỳnh Thế</t>
  </si>
  <si>
    <t>16DQ5802010364</t>
  </si>
  <si>
    <t>16DQ5802010336</t>
  </si>
  <si>
    <t>16DQ5802010324</t>
  </si>
  <si>
    <t>16DQ5802010370</t>
  </si>
  <si>
    <t>16DQ5802010323</t>
  </si>
  <si>
    <t>16DQ5802010337</t>
  </si>
  <si>
    <t>Võ Xuân</t>
  </si>
  <si>
    <t>16DQ5802010338</t>
  </si>
  <si>
    <t>Lý Chánh</t>
  </si>
  <si>
    <t>16DQ5802010325</t>
  </si>
  <si>
    <t>16DQ5802010358</t>
  </si>
  <si>
    <t>16DQ5802010339</t>
  </si>
  <si>
    <t>16DQ5802010340</t>
  </si>
  <si>
    <t>16DQ5802010326</t>
  </si>
  <si>
    <t>16DQ5802010375</t>
  </si>
  <si>
    <t>16DQ5802010327</t>
  </si>
  <si>
    <t>16DQ5802010368</t>
  </si>
  <si>
    <t>Đào Thiên</t>
  </si>
  <si>
    <t>16DQ5802010373</t>
  </si>
  <si>
    <t>Khương</t>
  </si>
  <si>
    <t>16DQ5802010353</t>
  </si>
  <si>
    <t>16DQ5802010341</t>
  </si>
  <si>
    <t>Võ Lê Hoàng</t>
  </si>
  <si>
    <t>16DQ5802010328</t>
  </si>
  <si>
    <t>Nghiệp</t>
  </si>
  <si>
    <t>16DQ5802010369</t>
  </si>
  <si>
    <t>Nguyễn Phúc</t>
  </si>
  <si>
    <t>16DQ5802010360</t>
  </si>
  <si>
    <t>Phụng</t>
  </si>
  <si>
    <t>16DQ5802010376</t>
  </si>
  <si>
    <t>16DQ5802010329</t>
  </si>
  <si>
    <t>16DQ5802010330</t>
  </si>
  <si>
    <t>Văn Hữu Trường</t>
  </si>
  <si>
    <t>16DQ5802010344</t>
  </si>
  <si>
    <t>Lương Kim</t>
  </si>
  <si>
    <t>16DQ5802010345</t>
  </si>
  <si>
    <t>16DQ5802010365</t>
  </si>
  <si>
    <t>Đặng Mậu</t>
  </si>
  <si>
    <t>16DQ5802010346</t>
  </si>
  <si>
    <t>Phan Nguyễn Ngọc</t>
  </si>
  <si>
    <t>16DQ5802010362</t>
  </si>
  <si>
    <t>16DQ5802010347</t>
  </si>
  <si>
    <t>16DQ5802010333</t>
  </si>
  <si>
    <t>Trần Đình</t>
  </si>
  <si>
    <t>16DQ5802010332</t>
  </si>
  <si>
    <t>Đoàn Công</t>
  </si>
  <si>
    <t>16DQ5802010351</t>
  </si>
  <si>
    <t>16DQ5802010334</t>
  </si>
  <si>
    <t>16DQ5802010349</t>
  </si>
  <si>
    <t>Huỳnh Văn Kỳ</t>
  </si>
  <si>
    <t>16DQ5802010357</t>
  </si>
  <si>
    <t>16DQ5802010350</t>
  </si>
  <si>
    <t>Huỳnh Hữu</t>
  </si>
  <si>
    <t>Vịnh</t>
  </si>
  <si>
    <t>LỚP D16X6</t>
  </si>
  <si>
    <t>D16X5</t>
  </si>
  <si>
    <t>LỚP D16X4</t>
  </si>
  <si>
    <t>LỚP D16X3</t>
  </si>
  <si>
    <t>LỚP D16X2</t>
  </si>
  <si>
    <t>BHYT</t>
  </si>
  <si>
    <t>TC1 (0-:-20)</t>
  </si>
  <si>
    <t>TC4 (0-:-25)</t>
  </si>
  <si>
    <t>Ngày    tháng    năm 2017</t>
  </si>
  <si>
    <t>KHOA XÂY DỰNG</t>
  </si>
  <si>
    <t>Ngày     tháng    năm 2017</t>
  </si>
  <si>
    <t>Ngày      tháng      năm 2017</t>
  </si>
  <si>
    <t>Ngày     tháng      năm 2017</t>
  </si>
  <si>
    <t>Ngày      tháng       năm 2017</t>
  </si>
  <si>
    <t>16DQ5802010001</t>
  </si>
  <si>
    <t>16DQ5802010002</t>
  </si>
  <si>
    <t>16DQ5802010003</t>
  </si>
  <si>
    <t>Võ Thành</t>
  </si>
  <si>
    <t>16DQ5802010004</t>
  </si>
  <si>
    <t>Cương</t>
  </si>
  <si>
    <t>16DQ5802010009</t>
  </si>
  <si>
    <t>Nguyễn Thế</t>
  </si>
  <si>
    <t>16DQ5802010008</t>
  </si>
  <si>
    <t>Trần Kim</t>
  </si>
  <si>
    <t>16DQ5802010010</t>
  </si>
  <si>
    <t>Đào Công</t>
  </si>
  <si>
    <t>Duyệt</t>
  </si>
  <si>
    <t>16DQ5802010007</t>
  </si>
  <si>
    <t>16DQ5802010005</t>
  </si>
  <si>
    <t>16DQ5802010006</t>
  </si>
  <si>
    <t>Định</t>
  </si>
  <si>
    <t>16DQ5802010012</t>
  </si>
  <si>
    <t>Đỗ Tấn</t>
  </si>
  <si>
    <t>16DQ5802010014</t>
  </si>
  <si>
    <t>16DQ5802010013</t>
  </si>
  <si>
    <t>Trương Trung</t>
  </si>
  <si>
    <t>16DQ5802010011</t>
  </si>
  <si>
    <t>Đào Văn</t>
  </si>
  <si>
    <t>16DQ5802010016</t>
  </si>
  <si>
    <t>Hoan</t>
  </si>
  <si>
    <t>16DQ5802010015</t>
  </si>
  <si>
    <t>Võ Công</t>
  </si>
  <si>
    <t>16DQ5802010017</t>
  </si>
  <si>
    <t>16DQ5802010019</t>
  </si>
  <si>
    <t>Hồ Hoàng</t>
  </si>
  <si>
    <t>16DQ5802010020</t>
  </si>
  <si>
    <t>Bùi Đức</t>
  </si>
  <si>
    <t>16DQ5802010021</t>
  </si>
  <si>
    <t>16DQ5802010022</t>
  </si>
  <si>
    <t>Trương Quyết</t>
  </si>
  <si>
    <t>Lãm</t>
  </si>
  <si>
    <t>16DQ5802010023</t>
  </si>
  <si>
    <t>Lẹ</t>
  </si>
  <si>
    <t>16DQ5802010024</t>
  </si>
  <si>
    <t>Liễm</t>
  </si>
  <si>
    <t>16DQ5802010025</t>
  </si>
  <si>
    <t>Lê Phi</t>
  </si>
  <si>
    <t>16DQ5802010026</t>
  </si>
  <si>
    <t>Phạm Hoàng</t>
  </si>
  <si>
    <t>16DQ5802010028</t>
  </si>
  <si>
    <t>La Văn</t>
  </si>
  <si>
    <t>16DQ5802010030</t>
  </si>
  <si>
    <t>16DQ5802010027</t>
  </si>
  <si>
    <t>16DQ5802010029</t>
  </si>
  <si>
    <t>Trần Quang</t>
  </si>
  <si>
    <t>16DQ5802010032</t>
  </si>
  <si>
    <t>16DQ5802010031</t>
  </si>
  <si>
    <t>16DQ5802010033</t>
  </si>
  <si>
    <t>Võ Thống</t>
  </si>
  <si>
    <t>Nhất</t>
  </si>
  <si>
    <t>16DQ5802010034</t>
  </si>
  <si>
    <t>Nguyễn Tuấn</t>
  </si>
  <si>
    <t>16DQ5802010035</t>
  </si>
  <si>
    <t>Lê Thị Tuyết</t>
  </si>
  <si>
    <t>Như</t>
  </si>
  <si>
    <t>16DQ5802010036</t>
  </si>
  <si>
    <t>16DQ5802010037</t>
  </si>
  <si>
    <t>16DQ5802010041</t>
  </si>
  <si>
    <t>Nguyễn Khánh</t>
  </si>
  <si>
    <t>16DQ5802010040</t>
  </si>
  <si>
    <t>16DQ5802010039</t>
  </si>
  <si>
    <t>16DQ5802010038</t>
  </si>
  <si>
    <t>16DQ5802010044</t>
  </si>
  <si>
    <t>Huỳnh Nhật</t>
  </si>
  <si>
    <t>16DQ5802010043</t>
  </si>
  <si>
    <t>Trần Hoài</t>
  </si>
  <si>
    <t>16DQ5802010042</t>
  </si>
  <si>
    <t>Trần Ngọc</t>
  </si>
  <si>
    <t>Quản</t>
  </si>
  <si>
    <t>16DQ5802010045</t>
  </si>
  <si>
    <t>Nguyễn Thị</t>
  </si>
  <si>
    <t>Sanh</t>
  </si>
  <si>
    <t>16DQ5802010046</t>
  </si>
  <si>
    <t>16DQ5802010047</t>
  </si>
  <si>
    <t>Tạ Văn</t>
  </si>
  <si>
    <t>Sự</t>
  </si>
  <si>
    <t>16DQ5802010048</t>
  </si>
  <si>
    <t>Trần Trọng</t>
  </si>
  <si>
    <t>16DQ5802010049</t>
  </si>
  <si>
    <t>Phan Tấn</t>
  </si>
  <si>
    <t>16DQ5802010050</t>
  </si>
  <si>
    <t>16DQ5802010051</t>
  </si>
  <si>
    <t>Phan Ngọc Tấn</t>
  </si>
  <si>
    <t>16DQ5802010053</t>
  </si>
  <si>
    <t>Tôn Đình</t>
  </si>
  <si>
    <t>Thuy</t>
  </si>
  <si>
    <t>16DQ5802010052</t>
  </si>
  <si>
    <t>Bùi Quốc</t>
  </si>
  <si>
    <t>Thường</t>
  </si>
  <si>
    <t>16DQ5802010055</t>
  </si>
  <si>
    <t>Mai Quốc</t>
  </si>
  <si>
    <t>16DQ5802010054</t>
  </si>
  <si>
    <t>16DQ5802010056</t>
  </si>
  <si>
    <t>Phan</t>
  </si>
  <si>
    <t>16DQ5802010057</t>
  </si>
  <si>
    <t>16DQ5802010058</t>
  </si>
  <si>
    <t>Nguyễn Đoàn Lợi</t>
  </si>
  <si>
    <t>16DQ5802010059</t>
  </si>
  <si>
    <t>16DQ5802010060</t>
  </si>
  <si>
    <t>Phan Kim</t>
  </si>
  <si>
    <t>Trạng</t>
  </si>
  <si>
    <t>16DQ5802010061</t>
  </si>
  <si>
    <t>16DQ5802010062</t>
  </si>
  <si>
    <t>16DQ5802010063</t>
  </si>
  <si>
    <t>16DQ5802010064</t>
  </si>
  <si>
    <t>Nguyễn Hồ Minh</t>
  </si>
  <si>
    <t>16DQ5802010065</t>
  </si>
  <si>
    <t>Nguyễn Sơn</t>
  </si>
  <si>
    <t>16DQ5802010067</t>
  </si>
  <si>
    <t>Bùi Anh</t>
  </si>
  <si>
    <t>16DQ5802010066</t>
  </si>
  <si>
    <t>Ngô Nhật</t>
  </si>
  <si>
    <t>LỚP D16X8</t>
  </si>
  <si>
    <t>BẢNG TỔNG HỢP ĐIỂM RÈN LUYỆN HỌC KỲ 2 NĂM 2016-2017</t>
  </si>
  <si>
    <t>TNXK</t>
  </si>
  <si>
    <t>LỚP D16X7</t>
  </si>
  <si>
    <t>16DQ5802010379</t>
  </si>
  <si>
    <t>Dương Vĩnh</t>
  </si>
  <si>
    <t>16DQ5802010380</t>
  </si>
  <si>
    <t>16DQ5802010382</t>
  </si>
  <si>
    <t>16DQ5802010383</t>
  </si>
  <si>
    <t>Trần Sĩ</t>
  </si>
  <si>
    <t>16DQ5802010384</t>
  </si>
  <si>
    <t>Ngô Tấn</t>
  </si>
  <si>
    <t>16DQ5802010385</t>
  </si>
  <si>
    <t>Lương Thị Thùy</t>
  </si>
  <si>
    <t>16DQ5802010387</t>
  </si>
  <si>
    <t>Hồ Quang</t>
  </si>
  <si>
    <t>Mạnh</t>
  </si>
  <si>
    <t>16DQ5802010388</t>
  </si>
  <si>
    <t>Nguyễn Thị Thúy</t>
  </si>
  <si>
    <t>Nga</t>
  </si>
  <si>
    <t>16DQ5802010389</t>
  </si>
  <si>
    <t>Nghị</t>
  </si>
  <si>
    <t>16DQ5802010391</t>
  </si>
  <si>
    <t>16DQ5802010390</t>
  </si>
  <si>
    <t>Nguyễn Trọng Đức</t>
  </si>
  <si>
    <t>16DQ5802010392</t>
  </si>
  <si>
    <t>16DQ5802010395</t>
  </si>
  <si>
    <t>16DQ5802010396</t>
  </si>
  <si>
    <t>Hồ Hồng</t>
  </si>
  <si>
    <t>16DQ5802010397</t>
  </si>
  <si>
    <t>Hoàng Đức</t>
  </si>
  <si>
    <t>16DQ5802010399</t>
  </si>
  <si>
    <t>16DQ5802010453</t>
  </si>
  <si>
    <t>Nguyễn Đồng</t>
  </si>
  <si>
    <t>16DQ5802010402</t>
  </si>
  <si>
    <t>16DQ5802010403</t>
  </si>
  <si>
    <t>Thưởng</t>
  </si>
  <si>
    <t>16DQ5802010404</t>
  </si>
  <si>
    <t>Nguyễn Thị Thanh</t>
  </si>
  <si>
    <t>Tiền</t>
  </si>
  <si>
    <t>16DQ5802010405</t>
  </si>
  <si>
    <t>Trần Công</t>
  </si>
  <si>
    <t>16DQ5802010407</t>
  </si>
  <si>
    <t>Đào Thị Cẩm</t>
  </si>
  <si>
    <t>16DQ5802010406</t>
  </si>
  <si>
    <t>Vũ Mạnh</t>
  </si>
  <si>
    <t>16DQ5802010408</t>
  </si>
  <si>
    <t>16DQ5802010377</t>
  </si>
  <si>
    <t>Đỗ Trọng</t>
  </si>
  <si>
    <t>Bản</t>
  </si>
  <si>
    <t>16DQ5802010413</t>
  </si>
  <si>
    <t>Lê Ngọc</t>
  </si>
  <si>
    <t>16DQ5802010411</t>
  </si>
  <si>
    <t>Bằng</t>
  </si>
  <si>
    <t>16DQ5802010412</t>
  </si>
  <si>
    <t>16DQ5802010467</t>
  </si>
  <si>
    <t>Cành</t>
  </si>
  <si>
    <t>16DQ5802010378</t>
  </si>
  <si>
    <t>16DQ5802010414</t>
  </si>
  <si>
    <t>Phùng Văn</t>
  </si>
  <si>
    <t>Chinh</t>
  </si>
  <si>
    <t>16DQ5802010415</t>
  </si>
  <si>
    <t>16DQ5802010418</t>
  </si>
  <si>
    <t>Ngô Quang</t>
  </si>
  <si>
    <t>16DQ5802010416</t>
  </si>
  <si>
    <t>Nguyễn Tiến</t>
  </si>
  <si>
    <t>Độ</t>
  </si>
  <si>
    <t>16DQ5802010417</t>
  </si>
  <si>
    <t>Phạm Châu</t>
  </si>
  <si>
    <t>16DQ5802010419</t>
  </si>
  <si>
    <t>Võ Đông</t>
  </si>
  <si>
    <t>16DQ5802010420</t>
  </si>
  <si>
    <t>16DQ5802010409</t>
  </si>
  <si>
    <t>Phạm Kim</t>
  </si>
  <si>
    <t>16DQ5802010421</t>
  </si>
  <si>
    <t>Phạm Ngọc</t>
  </si>
  <si>
    <t>16DQ5802010424</t>
  </si>
  <si>
    <t>Lê Huy</t>
  </si>
  <si>
    <t>16DQ5802010423</t>
  </si>
  <si>
    <t>16DQ5802010422</t>
  </si>
  <si>
    <t>Hòa</t>
  </si>
  <si>
    <t>16DQ5802010425</t>
  </si>
  <si>
    <t>Dương Hữu</t>
  </si>
  <si>
    <t>Hồng</t>
  </si>
  <si>
    <t>16DQ5802010426</t>
  </si>
  <si>
    <t>Nguyễn Trí</t>
  </si>
  <si>
    <t>Huân</t>
  </si>
  <si>
    <t>16DQ5802010381</t>
  </si>
  <si>
    <t>16DQ5802010428</t>
  </si>
  <si>
    <t>16DQ5802010427</t>
  </si>
  <si>
    <t>16DQ5802010429</t>
  </si>
  <si>
    <t>Trương Quỳnh</t>
  </si>
  <si>
    <t>16DQ5802010430</t>
  </si>
  <si>
    <t>Lê Xuân</t>
  </si>
  <si>
    <t>Luôn</t>
  </si>
  <si>
    <t>16DQ5802010386</t>
  </si>
  <si>
    <t>16DQ5802010431</t>
  </si>
  <si>
    <t>Nguyễn Trần Thị Ngọc</t>
  </si>
  <si>
    <t>Mai</t>
  </si>
  <si>
    <t>16DQ5802010432</t>
  </si>
  <si>
    <t>Trần Thị</t>
  </si>
  <si>
    <t>Ngang</t>
  </si>
  <si>
    <t>16DQ5802010433</t>
  </si>
  <si>
    <t>Võ Huỳnh</t>
  </si>
  <si>
    <t>16DQ5802010434</t>
  </si>
  <si>
    <t>Nhàn</t>
  </si>
  <si>
    <t>16DQ5802010435</t>
  </si>
  <si>
    <t>Thiều Nguyễn Thành</t>
  </si>
  <si>
    <t>16DQ5802010393</t>
  </si>
  <si>
    <t>Nhơn</t>
  </si>
  <si>
    <t>16DQ5802010394</t>
  </si>
  <si>
    <t>Hoàng Văn</t>
  </si>
  <si>
    <t>16DQ5802010436</t>
  </si>
  <si>
    <t>16DQ5802010437</t>
  </si>
  <si>
    <t>16DQ5802010439</t>
  </si>
  <si>
    <t>Huỳnh Duy</t>
  </si>
  <si>
    <t>16DQ5802010438</t>
  </si>
  <si>
    <t>16DQ5802010440</t>
  </si>
  <si>
    <t>16DQ5802010441</t>
  </si>
  <si>
    <t>Nguyễn Tú</t>
  </si>
  <si>
    <t>Quy</t>
  </si>
  <si>
    <t>16DQ5802010442</t>
  </si>
  <si>
    <t>Huỳnh Lý</t>
  </si>
  <si>
    <t>Quỵnh</t>
  </si>
  <si>
    <t>16DQ5802010443</t>
  </si>
  <si>
    <t>16DQ5802010444</t>
  </si>
  <si>
    <t>Diệp Thế</t>
  </si>
  <si>
    <t>16DQ5802010446</t>
  </si>
  <si>
    <t>Hồ Minh</t>
  </si>
  <si>
    <t>16DQ5802010445</t>
  </si>
  <si>
    <t>16DQ5802010447</t>
  </si>
  <si>
    <t>16DQ5802010448</t>
  </si>
  <si>
    <t>16DQ5802010400</t>
  </si>
  <si>
    <t>16DQ5802010401</t>
  </si>
  <si>
    <t>16DQ5802010450</t>
  </si>
  <si>
    <t>Đồng Thanh</t>
  </si>
  <si>
    <t>16DQ5802010449</t>
  </si>
  <si>
    <t>16DQ5802010398</t>
  </si>
  <si>
    <t>Thận</t>
  </si>
  <si>
    <t>16DQ5802010451</t>
  </si>
  <si>
    <t>16DQ5802010452</t>
  </si>
  <si>
    <t>Lưu Văn</t>
  </si>
  <si>
    <t>16DQ5802010454</t>
  </si>
  <si>
    <t>Văn Phú</t>
  </si>
  <si>
    <t>16DQ5802010455</t>
  </si>
  <si>
    <t>Phan Lê</t>
  </si>
  <si>
    <t>Tri</t>
  </si>
  <si>
    <t>16DQ5802010456</t>
  </si>
  <si>
    <t>Hà Trịnh</t>
  </si>
  <si>
    <t>16DQ5802010410</t>
  </si>
  <si>
    <t>Lưu Quang</t>
  </si>
  <si>
    <t>16DQ5802010457</t>
  </si>
  <si>
    <t>Đàm Viết</t>
  </si>
  <si>
    <t>16DQ5802010458</t>
  </si>
  <si>
    <t>Huỳnh Trọng</t>
  </si>
  <si>
    <t>16DQ5802010459</t>
  </si>
  <si>
    <t>Tỵ</t>
  </si>
  <si>
    <t>16DQ5802010460</t>
  </si>
  <si>
    <t>Trương Quốc</t>
  </si>
  <si>
    <t>16DQ5802010461</t>
  </si>
  <si>
    <t>Vỡn</t>
  </si>
  <si>
    <t>16DQ5802010462</t>
  </si>
  <si>
    <t>16DQ5802010463</t>
  </si>
  <si>
    <t>Đoàn Ngọc</t>
  </si>
  <si>
    <t>16DQ5802010464</t>
  </si>
  <si>
    <t>Phan Huỳnh</t>
  </si>
  <si>
    <t>Vỹ</t>
  </si>
  <si>
    <t>LỚP D16X9</t>
  </si>
  <si>
    <t>15DQ5802010024</t>
  </si>
  <si>
    <t>Mai Văn</t>
  </si>
  <si>
    <t>Võ Lưu</t>
  </si>
  <si>
    <t>Huỳnh Thị Kim</t>
  </si>
  <si>
    <t>Oanh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</si>
</sst>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#,##0.000"/>
    <numFmt numFmtId="174" formatCode="_ * #,##0_)_$_ ;_ * \(#,##0\)_$_ ;_ * &quot;-&quot;??_)_$_ ;_ @_ "/>
    <numFmt numFmtId="175" formatCode="0.000"/>
    <numFmt numFmtId="176" formatCode="#\ ###\ ###\ ###"/>
    <numFmt numFmtId="177" formatCode="_(* #,##0_);_(* \(#,##0\);_(* &quot;-&quot;??_);_(@_)"/>
    <numFmt numFmtId="178" formatCode="#,##0\ \Ñ\o\à\n\g"/>
    <numFmt numFmtId="179" formatCode="#,##0.0"/>
    <numFmt numFmtId="180" formatCode="#,##0.0000"/>
    <numFmt numFmtId="181" formatCode="#,##0.00000"/>
    <numFmt numFmtId="182" formatCode="#,##0.000000"/>
    <numFmt numFmtId="183" formatCode="0.0000"/>
    <numFmt numFmtId="184" formatCode="0.00000"/>
    <numFmt numFmtId="185" formatCode="0.000000"/>
    <numFmt numFmtId="186" formatCode="_(* #,##0.000_);_(* \(#,##0.000\);_(* &quot;-&quot;??_);_(@_)"/>
    <numFmt numFmtId="187" formatCode="_(* #,##0.0_);_(* \(#,##0.0\);_(* &quot;-&quot;??_);_(@_)"/>
    <numFmt numFmtId="188" formatCode="0;[Red]0"/>
    <numFmt numFmtId="189" formatCode="0.000;[Red]0.000"/>
    <numFmt numFmtId="190" formatCode="&quot;\&quot;#,##0;[Red]&quot;\&quot;\-#,##0"/>
    <numFmt numFmtId="191" formatCode="&quot;\&quot;#,##0.00;[Red]&quot;\&quot;\-#,##0.00"/>
    <numFmt numFmtId="192" formatCode="\$#,##0\ ;\(\$#,##0\)"/>
    <numFmt numFmtId="193" formatCode="&quot;\&quot;#,##0;[Red]&quot;\&quot;&quot;\&quot;\-#,##0"/>
    <numFmt numFmtId="194" formatCode="&quot;\&quot;#,##0.00;[Red]&quot;\&quot;&quot;\&quot;&quot;\&quot;&quot;\&quot;&quot;\&quot;&quot;\&quot;\-#,##0.00"/>
    <numFmt numFmtId="195" formatCode="\(0\)"/>
    <numFmt numFmtId="196" formatCode="\(\2\)"/>
    <numFmt numFmtId="197" formatCode="\-"/>
    <numFmt numFmtId="198" formatCode="0.0;[Red]0.0"/>
    <numFmt numFmtId="199" formatCode="0.00;[Red]0.00"/>
    <numFmt numFmtId="200" formatCode="mm/dd/yyyy"/>
    <numFmt numFmtId="201" formatCode="[$-409]dddd\,\ mmmm\ dd\,\ yyyy"/>
    <numFmt numFmtId="202" formatCode="0.0000000"/>
    <numFmt numFmtId="203" formatCode="0.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85">
    <font>
      <sz val="12"/>
      <name val=".VnTime"/>
      <family val="0"/>
    </font>
    <font>
      <sz val="10"/>
      <name val="Arial"/>
      <family val="2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.VnTime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15"/>
      <name val="Tahoma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sz val="7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b/>
      <sz val="9"/>
      <name val="Times New Roman"/>
      <family val="1"/>
    </font>
    <font>
      <b/>
      <sz val="10"/>
      <name val="Tahoma"/>
      <family val="2"/>
    </font>
    <font>
      <sz val="13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sz val="13"/>
      <name val="Arial"/>
      <family val="2"/>
    </font>
    <font>
      <b/>
      <sz val="13"/>
      <name val=".VnTime"/>
      <family val="2"/>
    </font>
    <font>
      <sz val="8"/>
      <name val=".VnTime"/>
      <family val="2"/>
    </font>
    <font>
      <i/>
      <u val="single"/>
      <sz val="13"/>
      <name val="Tahoma"/>
      <family val="2"/>
    </font>
    <font>
      <b/>
      <i/>
      <u val="single"/>
      <sz val="16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3"/>
      <color indexed="10"/>
      <name val="Arial"/>
      <family val="2"/>
    </font>
    <font>
      <sz val="9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Tahoma"/>
      <family val="2"/>
    </font>
    <font>
      <sz val="11"/>
      <color indexed="8"/>
      <name val="Tahoma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3"/>
      <color rgb="FFFF0000"/>
      <name val="Arial"/>
      <family val="2"/>
    </font>
    <font>
      <sz val="9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>
        <color rgb="FF538DD5"/>
      </left>
      <right style="thin">
        <color rgb="FF538DD5"/>
      </right>
      <top style="thin">
        <color rgb="FF538DD5"/>
      </top>
      <bottom style="thin">
        <color rgb="FF538DD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538DD5"/>
      </left>
      <right style="thin">
        <color rgb="FF538DD5"/>
      </right>
      <top style="thin">
        <color rgb="FF538DD5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4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75" fillId="27" borderId="6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77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</cellStyleXfs>
  <cellXfs count="163">
    <xf numFmtId="0" fontId="0" fillId="0" borderId="0" xfId="0" applyAlignment="1">
      <alignment/>
    </xf>
    <xf numFmtId="0" fontId="1" fillId="0" borderId="0" xfId="79">
      <alignment/>
      <protection/>
    </xf>
    <xf numFmtId="0" fontId="10" fillId="33" borderId="0" xfId="0" applyFont="1" applyFill="1" applyAlignment="1">
      <alignment/>
    </xf>
    <xf numFmtId="0" fontId="1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4" fillId="33" borderId="0" xfId="0" applyNumberFormat="1" applyFont="1" applyFill="1" applyAlignment="1">
      <alignment/>
    </xf>
    <xf numFmtId="0" fontId="14" fillId="33" borderId="8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18" fillId="33" borderId="0" xfId="0" applyFont="1" applyFill="1" applyAlignment="1">
      <alignment horizontal="left"/>
    </xf>
    <xf numFmtId="0" fontId="19" fillId="33" borderId="9" xfId="0" applyFont="1" applyFill="1" applyBorder="1" applyAlignment="1">
      <alignment horizontal="center"/>
    </xf>
    <xf numFmtId="0" fontId="20" fillId="33" borderId="9" xfId="0" applyFont="1" applyFill="1" applyBorder="1" applyAlignment="1">
      <alignment horizontal="center"/>
    </xf>
    <xf numFmtId="0" fontId="1" fillId="33" borderId="9" xfId="0" applyFont="1" applyFill="1" applyBorder="1" applyAlignment="1">
      <alignment horizontal="center"/>
    </xf>
    <xf numFmtId="0" fontId="24" fillId="34" borderId="0" xfId="79" applyFont="1" applyFill="1">
      <alignment/>
      <protection/>
    </xf>
    <xf numFmtId="0" fontId="1" fillId="34" borderId="0" xfId="79" applyFill="1">
      <alignment/>
      <protection/>
    </xf>
    <xf numFmtId="0" fontId="1" fillId="35" borderId="10" xfId="79" applyFill="1" applyBorder="1">
      <alignment/>
      <protection/>
    </xf>
    <xf numFmtId="0" fontId="25" fillId="36" borderId="11" xfId="79" applyFont="1" applyFill="1" applyBorder="1" applyAlignment="1">
      <alignment horizontal="center"/>
      <protection/>
    </xf>
    <xf numFmtId="0" fontId="26" fillId="37" borderId="12" xfId="79" applyFont="1" applyFill="1" applyBorder="1" applyAlignment="1">
      <alignment horizontal="center"/>
      <protection/>
    </xf>
    <xf numFmtId="0" fontId="25" fillId="36" borderId="12" xfId="79" applyFont="1" applyFill="1" applyBorder="1" applyAlignment="1">
      <alignment horizontal="center"/>
      <protection/>
    </xf>
    <xf numFmtId="0" fontId="25" fillId="36" borderId="13" xfId="79" applyFont="1" applyFill="1" applyBorder="1" applyAlignment="1">
      <alignment horizontal="center"/>
      <protection/>
    </xf>
    <xf numFmtId="0" fontId="1" fillId="35" borderId="14" xfId="79" applyFill="1" applyBorder="1">
      <alignment/>
      <protection/>
    </xf>
    <xf numFmtId="0" fontId="1" fillId="35" borderId="15" xfId="79" applyFill="1" applyBorder="1">
      <alignment/>
      <protection/>
    </xf>
    <xf numFmtId="0" fontId="0" fillId="0" borderId="0" xfId="0" applyAlignment="1" applyProtection="1">
      <alignment/>
      <protection locked="0"/>
    </xf>
    <xf numFmtId="1" fontId="1" fillId="33" borderId="16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" fillId="33" borderId="9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0" fillId="0" borderId="0" xfId="0" applyAlignment="1" applyProtection="1">
      <alignment/>
      <protection hidden="1" locked="0"/>
    </xf>
    <xf numFmtId="0" fontId="22" fillId="33" borderId="0" xfId="0" applyNumberFormat="1" applyFont="1" applyFill="1" applyAlignment="1">
      <alignment/>
    </xf>
    <xf numFmtId="0" fontId="28" fillId="33" borderId="9" xfId="0" applyNumberFormat="1" applyFont="1" applyFill="1" applyBorder="1" applyAlignment="1">
      <alignment horizontal="center"/>
    </xf>
    <xf numFmtId="0" fontId="28" fillId="33" borderId="9" xfId="0" applyFont="1" applyFill="1" applyBorder="1" applyAlignment="1">
      <alignment horizontal="center"/>
    </xf>
    <xf numFmtId="0" fontId="29" fillId="33" borderId="9" xfId="0" applyFont="1" applyFill="1" applyBorder="1" applyAlignment="1">
      <alignment horizontal="center"/>
    </xf>
    <xf numFmtId="0" fontId="12" fillId="33" borderId="9" xfId="0" applyFont="1" applyFill="1" applyBorder="1" applyAlignment="1">
      <alignment horizontal="center"/>
    </xf>
    <xf numFmtId="0" fontId="27" fillId="33" borderId="9" xfId="0" applyFont="1" applyFill="1" applyBorder="1" applyAlignment="1">
      <alignment horizontal="center"/>
    </xf>
    <xf numFmtId="0" fontId="1" fillId="37" borderId="9" xfId="0" applyNumberFormat="1" applyFont="1" applyFill="1" applyBorder="1" applyAlignment="1">
      <alignment horizontal="center"/>
    </xf>
    <xf numFmtId="0" fontId="1" fillId="37" borderId="9" xfId="0" applyFont="1" applyFill="1" applyBorder="1" applyAlignment="1">
      <alignment horizontal="center"/>
    </xf>
    <xf numFmtId="1" fontId="11" fillId="33" borderId="0" xfId="0" applyNumberFormat="1" applyFont="1" applyFill="1" applyAlignment="1">
      <alignment/>
    </xf>
    <xf numFmtId="1" fontId="1" fillId="33" borderId="0" xfId="0" applyNumberFormat="1" applyFont="1" applyFill="1" applyBorder="1" applyAlignment="1">
      <alignment horizontal="center"/>
    </xf>
    <xf numFmtId="0" fontId="31" fillId="33" borderId="0" xfId="0" applyFont="1" applyFill="1" applyAlignment="1">
      <alignment horizontal="center"/>
    </xf>
    <xf numFmtId="1" fontId="30" fillId="33" borderId="16" xfId="0" applyNumberFormat="1" applyFont="1" applyFill="1" applyBorder="1" applyAlignment="1">
      <alignment horizontal="center"/>
    </xf>
    <xf numFmtId="1" fontId="30" fillId="37" borderId="17" xfId="0" applyNumberFormat="1" applyFont="1" applyFill="1" applyBorder="1" applyAlignment="1">
      <alignment horizontal="center"/>
    </xf>
    <xf numFmtId="1" fontId="30" fillId="33" borderId="17" xfId="0" applyNumberFormat="1" applyFont="1" applyFill="1" applyBorder="1" applyAlignment="1">
      <alignment horizontal="center"/>
    </xf>
    <xf numFmtId="0" fontId="21" fillId="37" borderId="9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top"/>
    </xf>
    <xf numFmtId="172" fontId="12" fillId="33" borderId="0" xfId="0" applyNumberFormat="1" applyFont="1" applyFill="1" applyBorder="1" applyAlignment="1">
      <alignment vertical="top"/>
    </xf>
    <xf numFmtId="0" fontId="12" fillId="33" borderId="0" xfId="0" applyFont="1" applyFill="1" applyBorder="1" applyAlignment="1">
      <alignment horizontal="center" vertical="top"/>
    </xf>
    <xf numFmtId="172" fontId="14" fillId="33" borderId="9" xfId="0" applyNumberFormat="1" applyFont="1" applyFill="1" applyBorder="1" applyAlignment="1">
      <alignment horizontal="center"/>
    </xf>
    <xf numFmtId="1" fontId="30" fillId="33" borderId="0" xfId="0" applyNumberFormat="1" applyFont="1" applyFill="1" applyBorder="1" applyAlignment="1">
      <alignment horizontal="center"/>
    </xf>
    <xf numFmtId="1" fontId="14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/>
    </xf>
    <xf numFmtId="0" fontId="16" fillId="33" borderId="16" xfId="61" applyFont="1" applyFill="1" applyBorder="1" applyAlignment="1">
      <alignment horizontal="center" vertical="center"/>
      <protection/>
    </xf>
    <xf numFmtId="0" fontId="19" fillId="33" borderId="16" xfId="0" applyNumberFormat="1" applyFont="1" applyFill="1" applyBorder="1" applyAlignment="1">
      <alignment horizontal="center"/>
    </xf>
    <xf numFmtId="1" fontId="19" fillId="37" borderId="16" xfId="0" applyNumberFormat="1" applyFont="1" applyFill="1" applyBorder="1" applyAlignment="1">
      <alignment horizontal="center"/>
    </xf>
    <xf numFmtId="1" fontId="19" fillId="33" borderId="16" xfId="0" applyNumberFormat="1" applyFont="1" applyFill="1" applyBorder="1" applyAlignment="1">
      <alignment horizontal="center"/>
    </xf>
    <xf numFmtId="0" fontId="35" fillId="33" borderId="17" xfId="0" applyFont="1" applyFill="1" applyBorder="1" applyAlignment="1">
      <alignment horizontal="center"/>
    </xf>
    <xf numFmtId="0" fontId="16" fillId="33" borderId="17" xfId="61" applyFont="1" applyFill="1" applyBorder="1" applyAlignment="1">
      <alignment horizontal="center" vertical="center"/>
      <protection/>
    </xf>
    <xf numFmtId="0" fontId="35" fillId="33" borderId="17" xfId="0" applyFont="1" applyFill="1" applyBorder="1" applyAlignment="1">
      <alignment horizontal="center" vertical="center"/>
    </xf>
    <xf numFmtId="0" fontId="16" fillId="33" borderId="0" xfId="61" applyFont="1" applyFill="1" applyBorder="1" applyAlignment="1">
      <alignment horizontal="center" vertical="center"/>
      <protection/>
    </xf>
    <xf numFmtId="1" fontId="19" fillId="33" borderId="0" xfId="0" applyNumberFormat="1" applyFont="1" applyFill="1" applyBorder="1" applyAlignment="1">
      <alignment horizontal="center"/>
    </xf>
    <xf numFmtId="1" fontId="1" fillId="33" borderId="8" xfId="0" applyNumberFormat="1" applyFont="1" applyFill="1" applyBorder="1" applyAlignment="1">
      <alignment horizontal="center"/>
    </xf>
    <xf numFmtId="0" fontId="10" fillId="33" borderId="0" xfId="0" applyNumberFormat="1" applyFont="1" applyFill="1" applyAlignment="1">
      <alignment/>
    </xf>
    <xf numFmtId="1" fontId="14" fillId="33" borderId="9" xfId="0" applyNumberFormat="1" applyFont="1" applyFill="1" applyBorder="1" applyAlignment="1">
      <alignment horizontal="center"/>
    </xf>
    <xf numFmtId="0" fontId="31" fillId="0" borderId="18" xfId="0" applyNumberFormat="1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1" fillId="38" borderId="9" xfId="0" applyFont="1" applyFill="1" applyBorder="1" applyAlignment="1">
      <alignment horizontal="center"/>
    </xf>
    <xf numFmtId="0" fontId="21" fillId="33" borderId="9" xfId="0" applyFont="1" applyFill="1" applyBorder="1" applyAlignment="1">
      <alignment horizontal="center"/>
    </xf>
    <xf numFmtId="0" fontId="19" fillId="33" borderId="0" xfId="0" applyNumberFormat="1" applyFont="1" applyFill="1" applyBorder="1" applyAlignment="1">
      <alignment horizontal="center"/>
    </xf>
    <xf numFmtId="0" fontId="19" fillId="33" borderId="9" xfId="0" applyNumberFormat="1" applyFont="1" applyFill="1" applyBorder="1" applyAlignment="1">
      <alignment horizontal="center"/>
    </xf>
    <xf numFmtId="1" fontId="19" fillId="37" borderId="9" xfId="0" applyNumberFormat="1" applyFont="1" applyFill="1" applyBorder="1" applyAlignment="1">
      <alignment horizontal="center"/>
    </xf>
    <xf numFmtId="1" fontId="19" fillId="33" borderId="9" xfId="0" applyNumberFormat="1" applyFont="1" applyFill="1" applyBorder="1" applyAlignment="1">
      <alignment horizontal="center"/>
    </xf>
    <xf numFmtId="1" fontId="30" fillId="33" borderId="19" xfId="0" applyNumberFormat="1" applyFont="1" applyFill="1" applyBorder="1" applyAlignment="1">
      <alignment horizontal="center"/>
    </xf>
    <xf numFmtId="1" fontId="30" fillId="33" borderId="9" xfId="0" applyNumberFormat="1" applyFont="1" applyFill="1" applyBorder="1" applyAlignment="1">
      <alignment horizontal="center"/>
    </xf>
    <xf numFmtId="1" fontId="1" fillId="33" borderId="9" xfId="0" applyNumberFormat="1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/>
    </xf>
    <xf numFmtId="0" fontId="31" fillId="33" borderId="0" xfId="0" applyNumberFormat="1" applyFont="1" applyFill="1" applyBorder="1" applyAlignment="1" applyProtection="1">
      <alignment horizontal="center" vertical="center" wrapText="1"/>
      <protection/>
    </xf>
    <xf numFmtId="0" fontId="35" fillId="33" borderId="2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/>
    </xf>
    <xf numFmtId="0" fontId="34" fillId="33" borderId="0" xfId="0" applyFont="1" applyFill="1" applyAlignment="1">
      <alignment horizontal="center"/>
    </xf>
    <xf numFmtId="0" fontId="35" fillId="33" borderId="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32" fillId="33" borderId="0" xfId="0" applyFont="1" applyFill="1" applyAlignment="1">
      <alignment vertical="top"/>
    </xf>
    <xf numFmtId="0" fontId="39" fillId="33" borderId="0" xfId="0" applyNumberFormat="1" applyFont="1" applyFill="1" applyAlignment="1">
      <alignment/>
    </xf>
    <xf numFmtId="0" fontId="33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17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0" fontId="21" fillId="0" borderId="21" xfId="0" applyFont="1" applyBorder="1" applyAlignment="1">
      <alignment horizontal="left"/>
    </xf>
    <xf numFmtId="0" fontId="21" fillId="0" borderId="21" xfId="0" applyFont="1" applyBorder="1" applyAlignment="1">
      <alignment/>
    </xf>
    <xf numFmtId="0" fontId="10" fillId="33" borderId="22" xfId="0" applyFont="1" applyFill="1" applyBorder="1" applyAlignment="1">
      <alignment/>
    </xf>
    <xf numFmtId="0" fontId="42" fillId="33" borderId="17" xfId="0" applyFont="1" applyFill="1" applyBorder="1" applyAlignment="1">
      <alignment horizontal="center"/>
    </xf>
    <xf numFmtId="1" fontId="78" fillId="33" borderId="16" xfId="0" applyNumberFormat="1" applyFont="1" applyFill="1" applyBorder="1" applyAlignment="1">
      <alignment horizontal="center"/>
    </xf>
    <xf numFmtId="1" fontId="30" fillId="33" borderId="8" xfId="0" applyNumberFormat="1" applyFont="1" applyFill="1" applyBorder="1" applyAlignment="1">
      <alignment horizontal="center"/>
    </xf>
    <xf numFmtId="1" fontId="78" fillId="33" borderId="8" xfId="0" applyNumberFormat="1" applyFont="1" applyFill="1" applyBorder="1" applyAlignment="1">
      <alignment horizontal="center"/>
    </xf>
    <xf numFmtId="1" fontId="30" fillId="33" borderId="23" xfId="0" applyNumberFormat="1" applyFont="1" applyFill="1" applyBorder="1" applyAlignment="1">
      <alignment horizontal="center"/>
    </xf>
    <xf numFmtId="1" fontId="30" fillId="33" borderId="24" xfId="0" applyNumberFormat="1" applyFont="1" applyFill="1" applyBorder="1" applyAlignment="1">
      <alignment horizontal="center"/>
    </xf>
    <xf numFmtId="0" fontId="19" fillId="33" borderId="8" xfId="0" applyNumberFormat="1" applyFont="1" applyFill="1" applyBorder="1" applyAlignment="1">
      <alignment horizontal="center"/>
    </xf>
    <xf numFmtId="1" fontId="19" fillId="33" borderId="8" xfId="0" applyNumberFormat="1" applyFont="1" applyFill="1" applyBorder="1" applyAlignment="1">
      <alignment horizontal="center"/>
    </xf>
    <xf numFmtId="0" fontId="16" fillId="39" borderId="0" xfId="61" applyFont="1" applyFill="1" applyBorder="1" applyAlignment="1">
      <alignment horizontal="center" vertical="center"/>
      <protection/>
    </xf>
    <xf numFmtId="0" fontId="21" fillId="39" borderId="0" xfId="0" applyFont="1" applyFill="1" applyBorder="1" applyAlignment="1">
      <alignment horizontal="center"/>
    </xf>
    <xf numFmtId="0" fontId="21" fillId="39" borderId="0" xfId="0" applyFont="1" applyFill="1" applyBorder="1" applyAlignment="1">
      <alignment horizontal="left"/>
    </xf>
    <xf numFmtId="0" fontId="21" fillId="39" borderId="0" xfId="0" applyFont="1" applyFill="1" applyBorder="1" applyAlignment="1">
      <alignment/>
    </xf>
    <xf numFmtId="0" fontId="19" fillId="39" borderId="0" xfId="0" applyNumberFormat="1" applyFont="1" applyFill="1" applyBorder="1" applyAlignment="1">
      <alignment horizontal="center"/>
    </xf>
    <xf numFmtId="0" fontId="31" fillId="39" borderId="0" xfId="0" applyNumberFormat="1" applyFont="1" applyFill="1" applyBorder="1" applyAlignment="1" applyProtection="1">
      <alignment horizontal="center" vertical="center" wrapText="1"/>
      <protection/>
    </xf>
    <xf numFmtId="1" fontId="19" fillId="39" borderId="0" xfId="0" applyNumberFormat="1" applyFont="1" applyFill="1" applyBorder="1" applyAlignment="1">
      <alignment horizontal="center"/>
    </xf>
    <xf numFmtId="1" fontId="30" fillId="39" borderId="0" xfId="0" applyNumberFormat="1" applyFont="1" applyFill="1" applyBorder="1" applyAlignment="1">
      <alignment horizontal="center"/>
    </xf>
    <xf numFmtId="1" fontId="1" fillId="39" borderId="0" xfId="0" applyNumberFormat="1" applyFont="1" applyFill="1" applyBorder="1" applyAlignment="1">
      <alignment horizontal="center"/>
    </xf>
    <xf numFmtId="0" fontId="35" fillId="39" borderId="0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/>
    </xf>
    <xf numFmtId="0" fontId="21" fillId="0" borderId="25" xfId="0" applyFont="1" applyBorder="1" applyAlignment="1">
      <alignment horizontal="center"/>
    </xf>
    <xf numFmtId="0" fontId="21" fillId="0" borderId="25" xfId="0" applyFont="1" applyBorder="1" applyAlignment="1">
      <alignment horizontal="left"/>
    </xf>
    <xf numFmtId="0" fontId="21" fillId="0" borderId="25" xfId="0" applyFont="1" applyBorder="1" applyAlignment="1">
      <alignment/>
    </xf>
    <xf numFmtId="0" fontId="19" fillId="33" borderId="22" xfId="0" applyNumberFormat="1" applyFont="1" applyFill="1" applyBorder="1" applyAlignment="1">
      <alignment horizontal="center"/>
    </xf>
    <xf numFmtId="1" fontId="30" fillId="37" borderId="19" xfId="0" applyNumberFormat="1" applyFont="1" applyFill="1" applyBorder="1" applyAlignment="1">
      <alignment horizontal="center"/>
    </xf>
    <xf numFmtId="0" fontId="35" fillId="33" borderId="19" xfId="0" applyFont="1" applyFill="1" applyBorder="1" applyAlignment="1">
      <alignment horizontal="center" vertical="center"/>
    </xf>
    <xf numFmtId="0" fontId="79" fillId="33" borderId="9" xfId="0" applyFont="1" applyFill="1" applyBorder="1" applyAlignment="1">
      <alignment horizontal="center"/>
    </xf>
    <xf numFmtId="1" fontId="80" fillId="33" borderId="8" xfId="0" applyNumberFormat="1" applyFont="1" applyFill="1" applyBorder="1" applyAlignment="1">
      <alignment horizontal="center"/>
    </xf>
    <xf numFmtId="1" fontId="80" fillId="33" borderId="23" xfId="0" applyNumberFormat="1" applyFont="1" applyFill="1" applyBorder="1" applyAlignment="1">
      <alignment horizontal="center"/>
    </xf>
    <xf numFmtId="1" fontId="80" fillId="33" borderId="0" xfId="0" applyNumberFormat="1" applyFont="1" applyFill="1" applyBorder="1" applyAlignment="1">
      <alignment horizontal="center"/>
    </xf>
    <xf numFmtId="0" fontId="81" fillId="33" borderId="0" xfId="0" applyFont="1" applyFill="1" applyAlignment="1">
      <alignment horizontal="center"/>
    </xf>
    <xf numFmtId="0" fontId="82" fillId="33" borderId="0" xfId="0" applyFont="1" applyFill="1" applyBorder="1" applyAlignment="1">
      <alignment horizontal="center" vertical="top"/>
    </xf>
    <xf numFmtId="0" fontId="82" fillId="33" borderId="0" xfId="0" applyFont="1" applyFill="1" applyAlignment="1">
      <alignment horizontal="center"/>
    </xf>
    <xf numFmtId="0" fontId="83" fillId="33" borderId="0" xfId="0" applyFont="1" applyFill="1" applyAlignment="1">
      <alignment/>
    </xf>
    <xf numFmtId="0" fontId="84" fillId="33" borderId="0" xfId="0" applyFont="1" applyFill="1" applyAlignment="1">
      <alignment vertical="top"/>
    </xf>
    <xf numFmtId="1" fontId="80" fillId="33" borderId="17" xfId="0" applyNumberFormat="1" applyFont="1" applyFill="1" applyBorder="1" applyAlignment="1">
      <alignment horizontal="center"/>
    </xf>
    <xf numFmtId="1" fontId="80" fillId="33" borderId="16" xfId="0" applyNumberFormat="1" applyFont="1" applyFill="1" applyBorder="1" applyAlignment="1">
      <alignment horizontal="center"/>
    </xf>
    <xf numFmtId="1" fontId="80" fillId="33" borderId="9" xfId="0" applyNumberFormat="1" applyFont="1" applyFill="1" applyBorder="1" applyAlignment="1">
      <alignment horizontal="center"/>
    </xf>
    <xf numFmtId="0" fontId="15" fillId="33" borderId="0" xfId="0" applyFont="1" applyFill="1" applyAlignment="1">
      <alignment horizontal="center" vertical="top"/>
    </xf>
    <xf numFmtId="0" fontId="32" fillId="33" borderId="0" xfId="0" applyFont="1" applyFill="1" applyAlignment="1">
      <alignment horizontal="center"/>
    </xf>
    <xf numFmtId="0" fontId="31" fillId="33" borderId="14" xfId="0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2" fillId="33" borderId="29" xfId="0" applyFont="1" applyFill="1" applyBorder="1" applyAlignment="1">
      <alignment horizontal="right" vertical="center"/>
    </xf>
    <xf numFmtId="0" fontId="22" fillId="33" borderId="30" xfId="0" applyFont="1" applyFill="1" applyBorder="1" applyAlignment="1">
      <alignment horizontal="right" vertical="center"/>
    </xf>
    <xf numFmtId="0" fontId="17" fillId="33" borderId="0" xfId="0" applyFont="1" applyFill="1" applyAlignment="1">
      <alignment horizontal="center" vertical="center"/>
    </xf>
    <xf numFmtId="0" fontId="16" fillId="33" borderId="26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/>
    </xf>
    <xf numFmtId="0" fontId="16" fillId="33" borderId="27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23" fillId="33" borderId="26" xfId="0" applyNumberFormat="1" applyFont="1" applyFill="1" applyBorder="1" applyAlignment="1">
      <alignment horizontal="center"/>
    </xf>
    <xf numFmtId="0" fontId="23" fillId="33" borderId="28" xfId="0" applyNumberFormat="1" applyFont="1" applyFill="1" applyBorder="1" applyAlignment="1">
      <alignment horizontal="center"/>
    </xf>
    <xf numFmtId="0" fontId="23" fillId="33" borderId="27" xfId="0" applyNumberFormat="1" applyFont="1" applyFill="1" applyBorder="1" applyAlignment="1">
      <alignment horizontal="center"/>
    </xf>
    <xf numFmtId="0" fontId="36" fillId="33" borderId="22" xfId="0" applyFont="1" applyFill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22" fillId="33" borderId="31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top"/>
    </xf>
    <xf numFmtId="0" fontId="34" fillId="33" borderId="14" xfId="0" applyFont="1" applyFill="1" applyBorder="1" applyAlignment="1">
      <alignment horizontal="center" vertical="center"/>
    </xf>
    <xf numFmtId="0" fontId="34" fillId="33" borderId="23" xfId="0" applyFont="1" applyFill="1" applyBorder="1" applyAlignment="1">
      <alignment horizontal="center" vertical="center"/>
    </xf>
    <xf numFmtId="0" fontId="33" fillId="33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HOBONG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표준_kc-elec system check lis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0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imypham\Desktop\Book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16x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16X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16x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16x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12\customer12\TUNG\KEHOACH\DO-HUONG\GT-BO\TKTC10-8\phong%20nen\DT-THL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15x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15x\d15x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16x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16x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16x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16x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16x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1-L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B10" t="str">
            <v>16DQ5802010359</v>
          </cell>
          <cell r="C10" t="str">
            <v>Nguyễn Ngọc</v>
          </cell>
          <cell r="D10" t="str">
            <v>An</v>
          </cell>
          <cell r="G10">
            <v>0</v>
          </cell>
          <cell r="H10" t="str">
            <v>Yếu</v>
          </cell>
        </row>
        <row r="11">
          <cell r="B11" t="str">
            <v>16DQ5802010355</v>
          </cell>
          <cell r="C11" t="str">
            <v>Phan Nguyễn Thuận</v>
          </cell>
          <cell r="D11" t="str">
            <v>An</v>
          </cell>
          <cell r="G11">
            <v>0</v>
          </cell>
          <cell r="H11" t="str">
            <v>Yếu</v>
          </cell>
        </row>
        <row r="12">
          <cell r="B12" t="str">
            <v>16DQ5802010335</v>
          </cell>
          <cell r="C12" t="str">
            <v>Huỳnh Thế</v>
          </cell>
          <cell r="D12" t="str">
            <v>Anh</v>
          </cell>
          <cell r="G12">
            <v>3.33</v>
          </cell>
          <cell r="H12" t="str">
            <v>Giỏi</v>
          </cell>
        </row>
        <row r="13">
          <cell r="B13" t="str">
            <v>16DQ5802010364</v>
          </cell>
          <cell r="C13" t="str">
            <v>Nguyễn Minh</v>
          </cell>
          <cell r="D13" t="str">
            <v>Cảnh</v>
          </cell>
          <cell r="G13">
            <v>2.61</v>
          </cell>
          <cell r="H13" t="str">
            <v>Khá</v>
          </cell>
        </row>
        <row r="14">
          <cell r="B14" t="str">
            <v>16DQ5802010336</v>
          </cell>
          <cell r="C14" t="str">
            <v>Lê Trọng</v>
          </cell>
          <cell r="D14" t="str">
            <v>Chiến</v>
          </cell>
          <cell r="G14">
            <v>2.39</v>
          </cell>
          <cell r="H14" t="str">
            <v>Trung bình</v>
          </cell>
        </row>
        <row r="15">
          <cell r="B15" t="str">
            <v>16DQ5802010324</v>
          </cell>
          <cell r="C15" t="str">
            <v>Trần Trung</v>
          </cell>
          <cell r="D15" t="str">
            <v>Chiến</v>
          </cell>
          <cell r="G15">
            <v>2.86</v>
          </cell>
          <cell r="H15" t="str">
            <v>Khá</v>
          </cell>
        </row>
        <row r="16">
          <cell r="B16" t="str">
            <v>16DQ5802010370</v>
          </cell>
          <cell r="C16" t="str">
            <v>Phan Thanh</v>
          </cell>
          <cell r="D16" t="str">
            <v>Chương</v>
          </cell>
          <cell r="G16">
            <v>2.42</v>
          </cell>
          <cell r="H16" t="str">
            <v>Trung bình</v>
          </cell>
        </row>
        <row r="17">
          <cell r="B17" t="str">
            <v>16DQ5802010323</v>
          </cell>
          <cell r="C17" t="str">
            <v>Nguyễn Chí</v>
          </cell>
          <cell r="D17" t="str">
            <v>Công</v>
          </cell>
          <cell r="G17">
            <v>1.78</v>
          </cell>
          <cell r="H17" t="str">
            <v>Yếu</v>
          </cell>
        </row>
        <row r="18">
          <cell r="B18" t="str">
            <v>16DQ5802010337</v>
          </cell>
          <cell r="C18" t="str">
            <v>Võ Xuân</v>
          </cell>
          <cell r="D18" t="str">
            <v>Công</v>
          </cell>
          <cell r="G18">
            <v>1.75</v>
          </cell>
          <cell r="H18" t="str">
            <v>Yếu</v>
          </cell>
        </row>
        <row r="19">
          <cell r="B19" t="str">
            <v>16DQ5802010338</v>
          </cell>
          <cell r="C19" t="str">
            <v>Lý Chánh</v>
          </cell>
          <cell r="D19" t="str">
            <v>Đại</v>
          </cell>
          <cell r="G19">
            <v>0</v>
          </cell>
          <cell r="H19" t="str">
            <v>Yếu</v>
          </cell>
        </row>
        <row r="20">
          <cell r="B20" t="str">
            <v>16DQ5802010325</v>
          </cell>
          <cell r="C20" t="str">
            <v>Lê Văn</v>
          </cell>
          <cell r="D20" t="str">
            <v>Đạt</v>
          </cell>
          <cell r="G20">
            <v>3.14</v>
          </cell>
          <cell r="H20" t="str">
            <v>Khá</v>
          </cell>
        </row>
        <row r="21">
          <cell r="B21" t="str">
            <v>16DQ5802010358</v>
          </cell>
          <cell r="C21" t="str">
            <v>Lê Hữu</v>
          </cell>
          <cell r="D21" t="str">
            <v>Đăng</v>
          </cell>
          <cell r="G21">
            <v>0</v>
          </cell>
          <cell r="H21" t="str">
            <v>Yếu</v>
          </cell>
        </row>
        <row r="22">
          <cell r="B22" t="str">
            <v>16DQ5802010339</v>
          </cell>
          <cell r="C22" t="str">
            <v>Trần Văn</v>
          </cell>
          <cell r="D22" t="str">
            <v>Hà</v>
          </cell>
          <cell r="G22">
            <v>2.53</v>
          </cell>
          <cell r="H22" t="str">
            <v>Khá</v>
          </cell>
        </row>
        <row r="23">
          <cell r="B23" t="str">
            <v>16DQ5802010340</v>
          </cell>
          <cell r="C23" t="str">
            <v>Trịnh Thị Thúy</v>
          </cell>
          <cell r="D23" t="str">
            <v>Hảo</v>
          </cell>
          <cell r="G23">
            <v>2.5</v>
          </cell>
          <cell r="H23" t="str">
            <v>Khá</v>
          </cell>
        </row>
        <row r="24">
          <cell r="B24" t="str">
            <v>16DQ5802010326</v>
          </cell>
          <cell r="C24" t="str">
            <v>Võ Lưu</v>
          </cell>
          <cell r="D24" t="str">
            <v>Hùng</v>
          </cell>
          <cell r="G24">
            <v>2.72</v>
          </cell>
          <cell r="H24" t="str">
            <v>Khá</v>
          </cell>
        </row>
        <row r="25">
          <cell r="B25" t="str">
            <v>15DQ5802010230</v>
          </cell>
          <cell r="C25" t="str">
            <v>Võ Thanh</v>
          </cell>
          <cell r="D25" t="str">
            <v>Hậu</v>
          </cell>
          <cell r="G25">
            <v>0.56</v>
          </cell>
          <cell r="H25" t="str">
            <v>Yếu</v>
          </cell>
        </row>
        <row r="26">
          <cell r="B26" t="str">
            <v>16DQ5802010375</v>
          </cell>
          <cell r="C26" t="str">
            <v>Nguyễn Ngọc</v>
          </cell>
          <cell r="D26" t="str">
            <v>Kha</v>
          </cell>
          <cell r="G26">
            <v>1.43</v>
          </cell>
          <cell r="H26" t="str">
            <v>Yếu</v>
          </cell>
        </row>
        <row r="27">
          <cell r="B27" t="str">
            <v>16DQ5802010327</v>
          </cell>
          <cell r="C27" t="str">
            <v>Phan Hoàng</v>
          </cell>
          <cell r="D27" t="str">
            <v>Khá</v>
          </cell>
          <cell r="G27">
            <v>0.25</v>
          </cell>
          <cell r="H27" t="str">
            <v>Yếu</v>
          </cell>
        </row>
        <row r="28">
          <cell r="B28" t="str">
            <v>16DQ5802010368</v>
          </cell>
          <cell r="C28" t="str">
            <v>Đào Thiên</v>
          </cell>
          <cell r="D28" t="str">
            <v>Khôi</v>
          </cell>
          <cell r="G28">
            <v>2.31</v>
          </cell>
          <cell r="H28" t="str">
            <v>Trung bình</v>
          </cell>
        </row>
        <row r="29">
          <cell r="B29" t="str">
            <v>16DQ5802010373</v>
          </cell>
          <cell r="C29" t="str">
            <v>Nguyễn Hoàng</v>
          </cell>
          <cell r="D29" t="str">
            <v>Khương</v>
          </cell>
          <cell r="G29">
            <v>2.06</v>
          </cell>
          <cell r="H29" t="str">
            <v>Trung bình</v>
          </cell>
        </row>
        <row r="30">
          <cell r="B30" t="str">
            <v>16DQ5802010353</v>
          </cell>
          <cell r="C30" t="str">
            <v>Nguyễn Văn</v>
          </cell>
          <cell r="D30" t="str">
            <v>Khương</v>
          </cell>
          <cell r="G30">
            <v>2.94</v>
          </cell>
          <cell r="H30" t="str">
            <v>Khá</v>
          </cell>
        </row>
        <row r="31">
          <cell r="B31" t="str">
            <v>16DQ5802010341</v>
          </cell>
          <cell r="C31" t="str">
            <v>Võ Lê Hoàng</v>
          </cell>
          <cell r="D31" t="str">
            <v>Lâm</v>
          </cell>
          <cell r="G31">
            <v>0.9</v>
          </cell>
          <cell r="H31" t="str">
            <v>Yếu</v>
          </cell>
        </row>
        <row r="32">
          <cell r="B32" t="str">
            <v>16DQ5802010328</v>
          </cell>
          <cell r="C32" t="str">
            <v>Đặng Văn</v>
          </cell>
          <cell r="D32" t="str">
            <v>Nghiệp</v>
          </cell>
          <cell r="G32">
            <v>1.11</v>
          </cell>
          <cell r="H32" t="str">
            <v>Yếu</v>
          </cell>
        </row>
        <row r="33">
          <cell r="B33" t="str">
            <v>16DQ5802010369</v>
          </cell>
          <cell r="C33" t="str">
            <v>Nguyễn Phúc</v>
          </cell>
          <cell r="D33" t="str">
            <v>Nguyên</v>
          </cell>
          <cell r="G33">
            <v>2.86</v>
          </cell>
          <cell r="H33" t="str">
            <v>Khá</v>
          </cell>
        </row>
        <row r="34">
          <cell r="B34" t="str">
            <v>16DQ5802010360</v>
          </cell>
          <cell r="C34" t="str">
            <v>Nguyễn Văn</v>
          </cell>
          <cell r="D34" t="str">
            <v>Phụng</v>
          </cell>
          <cell r="G34">
            <v>0.83</v>
          </cell>
          <cell r="H34" t="str">
            <v>Yếu</v>
          </cell>
        </row>
        <row r="35">
          <cell r="B35" t="str">
            <v>16DQ5802010376</v>
          </cell>
          <cell r="C35" t="str">
            <v>Nguyễn Minh</v>
          </cell>
          <cell r="D35" t="str">
            <v>Quang</v>
          </cell>
          <cell r="G35">
            <v>3.53</v>
          </cell>
          <cell r="H35" t="str">
            <v>Giỏi</v>
          </cell>
        </row>
        <row r="36">
          <cell r="B36" t="str">
            <v>16DQ5802010329</v>
          </cell>
          <cell r="C36" t="str">
            <v>Nguyễn Văn</v>
          </cell>
          <cell r="D36" t="str">
            <v>Sơn</v>
          </cell>
          <cell r="G36">
            <v>2.6</v>
          </cell>
          <cell r="H36" t="str">
            <v>Khá</v>
          </cell>
        </row>
        <row r="37">
          <cell r="B37" t="str">
            <v>16DQ5802010330</v>
          </cell>
          <cell r="C37" t="str">
            <v>Văn Hữu Trường</v>
          </cell>
          <cell r="D37" t="str">
            <v>Sơn</v>
          </cell>
          <cell r="G37">
            <v>0.36</v>
          </cell>
          <cell r="H37" t="str">
            <v>Yếu</v>
          </cell>
        </row>
        <row r="38">
          <cell r="B38" t="str">
            <v>16DQ5802010344</v>
          </cell>
          <cell r="C38" t="str">
            <v>Lương Kim</v>
          </cell>
          <cell r="D38" t="str">
            <v>Thảo</v>
          </cell>
          <cell r="G38">
            <v>1.78</v>
          </cell>
          <cell r="H38" t="str">
            <v>Yếu</v>
          </cell>
        </row>
        <row r="39">
          <cell r="B39" t="str">
            <v>16DQ5802010345</v>
          </cell>
          <cell r="C39" t="str">
            <v>Võ Đình</v>
          </cell>
          <cell r="D39" t="str">
            <v>Thảo</v>
          </cell>
          <cell r="G39">
            <v>3.14</v>
          </cell>
          <cell r="H39" t="str">
            <v>Khá</v>
          </cell>
        </row>
        <row r="40">
          <cell r="B40" t="str">
            <v>16DQ5802010365</v>
          </cell>
          <cell r="C40" t="str">
            <v>Đặng Mậu</v>
          </cell>
          <cell r="D40" t="str">
            <v>Thắng</v>
          </cell>
          <cell r="G40">
            <v>3</v>
          </cell>
          <cell r="H40" t="str">
            <v>Khá</v>
          </cell>
        </row>
        <row r="41">
          <cell r="B41" t="str">
            <v>16DQ5802010346</v>
          </cell>
          <cell r="C41" t="str">
            <v>Phan Nguyễn Ngọc</v>
          </cell>
          <cell r="D41" t="str">
            <v>Thiện</v>
          </cell>
          <cell r="G41">
            <v>0.89</v>
          </cell>
          <cell r="H41" t="str">
            <v>Yếu</v>
          </cell>
        </row>
        <row r="42">
          <cell r="B42" t="str">
            <v>16DQ5802010362</v>
          </cell>
          <cell r="C42" t="str">
            <v>Nguyễn Xuân</v>
          </cell>
          <cell r="D42" t="str">
            <v>Thông</v>
          </cell>
          <cell r="G42">
            <v>2.56</v>
          </cell>
          <cell r="H42" t="str">
            <v>Khá</v>
          </cell>
        </row>
        <row r="43">
          <cell r="B43" t="str">
            <v>16DQ5802010347</v>
          </cell>
          <cell r="C43" t="str">
            <v>Nguyễn Duy</v>
          </cell>
          <cell r="D43" t="str">
            <v>Thuận</v>
          </cell>
          <cell r="G43">
            <v>1.67</v>
          </cell>
          <cell r="H43" t="str">
            <v>Yếu</v>
          </cell>
        </row>
        <row r="44">
          <cell r="B44" t="str">
            <v>16DQ5802010333</v>
          </cell>
          <cell r="C44" t="str">
            <v>Trần Đình</v>
          </cell>
          <cell r="D44" t="str">
            <v>Thuận</v>
          </cell>
          <cell r="G44">
            <v>0.17</v>
          </cell>
          <cell r="H44" t="str">
            <v>Yếu</v>
          </cell>
        </row>
        <row r="45">
          <cell r="B45" t="str">
            <v>16DQ5802010332</v>
          </cell>
          <cell r="C45" t="str">
            <v>Đoàn Công</v>
          </cell>
          <cell r="D45" t="str">
            <v>Toàn</v>
          </cell>
          <cell r="G45">
            <v>0.33</v>
          </cell>
          <cell r="H45" t="str">
            <v>Yếu</v>
          </cell>
        </row>
        <row r="46">
          <cell r="B46" t="str">
            <v>16DQ5802010351</v>
          </cell>
          <cell r="C46" t="str">
            <v>Nguyễn Thanh</v>
          </cell>
          <cell r="D46" t="str">
            <v>Toàn</v>
          </cell>
          <cell r="G46">
            <v>2.25</v>
          </cell>
          <cell r="H46" t="str">
            <v>Trung bình</v>
          </cell>
        </row>
        <row r="47">
          <cell r="B47" t="str">
            <v>16DQ5802010334</v>
          </cell>
          <cell r="C47" t="str">
            <v>Nguyễn Đình</v>
          </cell>
          <cell r="D47" t="str">
            <v>Trung</v>
          </cell>
          <cell r="G47">
            <v>2.61</v>
          </cell>
          <cell r="H47" t="str">
            <v>Khá</v>
          </cell>
        </row>
        <row r="48">
          <cell r="B48" t="str">
            <v>16DQ5802010349</v>
          </cell>
          <cell r="C48" t="str">
            <v>Huỳnh Văn Kỳ</v>
          </cell>
          <cell r="D48" t="str">
            <v>Trường</v>
          </cell>
          <cell r="G48">
            <v>2.31</v>
          </cell>
          <cell r="H48" t="str">
            <v>Trung bình</v>
          </cell>
        </row>
        <row r="49">
          <cell r="B49" t="str">
            <v>16DQ5802010357</v>
          </cell>
          <cell r="C49" t="str">
            <v>Nguyễn Duy</v>
          </cell>
          <cell r="D49" t="str">
            <v>Văn</v>
          </cell>
          <cell r="G49">
            <v>2.22</v>
          </cell>
          <cell r="H49" t="str">
            <v>Trung bình</v>
          </cell>
        </row>
        <row r="50">
          <cell r="B50" t="str">
            <v>16DQ5802010350</v>
          </cell>
          <cell r="C50" t="str">
            <v>Huỳnh Hữu</v>
          </cell>
          <cell r="D50" t="str">
            <v>Vịnh</v>
          </cell>
          <cell r="G50">
            <v>2.67</v>
          </cell>
          <cell r="H50" t="str">
            <v>Khá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B10" t="str">
            <v>16DQ5802010001</v>
          </cell>
          <cell r="C10" t="str">
            <v>Trần Quốc</v>
          </cell>
          <cell r="D10" t="str">
            <v>Bảo</v>
          </cell>
          <cell r="G10">
            <v>2.58</v>
          </cell>
          <cell r="H10" t="str">
            <v>Khá</v>
          </cell>
        </row>
        <row r="11">
          <cell r="B11" t="str">
            <v>16DQ5802010002</v>
          </cell>
          <cell r="C11" t="str">
            <v>Võ Quốc</v>
          </cell>
          <cell r="D11" t="str">
            <v>Chí</v>
          </cell>
          <cell r="G11">
            <v>1.35</v>
          </cell>
          <cell r="H11" t="str">
            <v>Yếu</v>
          </cell>
        </row>
        <row r="12">
          <cell r="B12" t="str">
            <v>16DQ5802010003</v>
          </cell>
          <cell r="C12" t="str">
            <v>Võ Thành</v>
          </cell>
          <cell r="D12" t="str">
            <v>Công</v>
          </cell>
          <cell r="G12">
            <v>2.65</v>
          </cell>
          <cell r="H12" t="str">
            <v>Khá</v>
          </cell>
        </row>
        <row r="13">
          <cell r="B13" t="str">
            <v>16DQ5802010004</v>
          </cell>
          <cell r="C13" t="str">
            <v>Nguyễn Ngọc</v>
          </cell>
          <cell r="D13" t="str">
            <v>Cương</v>
          </cell>
          <cell r="G13">
            <v>2.62</v>
          </cell>
          <cell r="H13" t="str">
            <v>Khá</v>
          </cell>
        </row>
        <row r="14">
          <cell r="B14" t="str">
            <v>16DQ5802010009</v>
          </cell>
          <cell r="C14" t="str">
            <v>Nguyễn Thế</v>
          </cell>
          <cell r="D14" t="str">
            <v>Duy</v>
          </cell>
          <cell r="G14">
            <v>2.91</v>
          </cell>
          <cell r="H14" t="str">
            <v>Khá</v>
          </cell>
        </row>
        <row r="15">
          <cell r="B15" t="str">
            <v>16DQ5802010008</v>
          </cell>
          <cell r="C15" t="str">
            <v>Trần Kim</v>
          </cell>
          <cell r="D15" t="str">
            <v>Duy</v>
          </cell>
          <cell r="G15">
            <v>2.56</v>
          </cell>
          <cell r="H15" t="str">
            <v>Khá</v>
          </cell>
        </row>
        <row r="16">
          <cell r="B16" t="str">
            <v>16DQ5802010010</v>
          </cell>
          <cell r="C16" t="str">
            <v>Đào Công</v>
          </cell>
          <cell r="D16" t="str">
            <v>Duyệt</v>
          </cell>
          <cell r="G16">
            <v>2.74</v>
          </cell>
          <cell r="H16" t="str">
            <v>Khá</v>
          </cell>
        </row>
        <row r="17">
          <cell r="B17" t="str">
            <v>16DQ5802010007</v>
          </cell>
          <cell r="C17" t="str">
            <v>Huỳnh Công</v>
          </cell>
          <cell r="D17" t="str">
            <v>Dự</v>
          </cell>
          <cell r="G17">
            <v>2.09</v>
          </cell>
          <cell r="H17" t="str">
            <v>Trung bình</v>
          </cell>
        </row>
        <row r="18">
          <cell r="B18" t="str">
            <v>16DQ5802010005</v>
          </cell>
          <cell r="C18" t="str">
            <v>Đinh Tấn</v>
          </cell>
          <cell r="D18" t="str">
            <v>Đạt</v>
          </cell>
          <cell r="G18">
            <v>2.38</v>
          </cell>
          <cell r="H18" t="str">
            <v>Trung bình</v>
          </cell>
        </row>
        <row r="19">
          <cell r="B19" t="str">
            <v>16DQ5802010006</v>
          </cell>
          <cell r="C19" t="str">
            <v>Phan Ngọc</v>
          </cell>
          <cell r="D19" t="str">
            <v>Định</v>
          </cell>
          <cell r="G19">
            <v>2.53</v>
          </cell>
          <cell r="H19" t="str">
            <v>Khá</v>
          </cell>
        </row>
        <row r="20">
          <cell r="B20" t="str">
            <v>16DQ5802010012</v>
          </cell>
          <cell r="C20" t="str">
            <v>Đỗ Tấn</v>
          </cell>
          <cell r="D20" t="str">
            <v>Hiếu</v>
          </cell>
          <cell r="G20">
            <v>2.5</v>
          </cell>
          <cell r="H20" t="str">
            <v>Khá</v>
          </cell>
        </row>
        <row r="21">
          <cell r="B21" t="str">
            <v>16DQ5802010014</v>
          </cell>
          <cell r="C21" t="str">
            <v>Nguyễn Thanh</v>
          </cell>
          <cell r="D21" t="str">
            <v>Hiếu</v>
          </cell>
          <cell r="G21">
            <v>1.74</v>
          </cell>
          <cell r="H21" t="str">
            <v>Yếu</v>
          </cell>
        </row>
        <row r="22">
          <cell r="B22" t="str">
            <v>16DQ5802010013</v>
          </cell>
          <cell r="C22" t="str">
            <v>Trương Trung</v>
          </cell>
          <cell r="D22" t="str">
            <v>Hiếu</v>
          </cell>
          <cell r="G22">
            <v>2.44</v>
          </cell>
          <cell r="H22" t="str">
            <v>Trung bình</v>
          </cell>
        </row>
        <row r="23">
          <cell r="B23" t="str">
            <v>16DQ5802010011</v>
          </cell>
          <cell r="C23" t="str">
            <v>Đào Văn</v>
          </cell>
          <cell r="D23" t="str">
            <v>Hiệp</v>
          </cell>
          <cell r="G23">
            <v>0</v>
          </cell>
          <cell r="H23" t="str">
            <v>Yếu</v>
          </cell>
        </row>
        <row r="24">
          <cell r="B24" t="str">
            <v>16DQ5802010016</v>
          </cell>
          <cell r="C24" t="str">
            <v>Nguyễn Công</v>
          </cell>
          <cell r="D24" t="str">
            <v>Hoan</v>
          </cell>
          <cell r="G24">
            <v>2.65</v>
          </cell>
          <cell r="H24" t="str">
            <v>Khá</v>
          </cell>
        </row>
        <row r="25">
          <cell r="B25" t="str">
            <v>16DQ5802010015</v>
          </cell>
          <cell r="C25" t="str">
            <v>Võ Công</v>
          </cell>
          <cell r="D25" t="str">
            <v>Hoan</v>
          </cell>
          <cell r="G25">
            <v>2.91</v>
          </cell>
          <cell r="H25" t="str">
            <v>Khá</v>
          </cell>
        </row>
        <row r="26">
          <cell r="B26" t="str">
            <v>16DQ5802010017</v>
          </cell>
          <cell r="C26" t="str">
            <v>Nguyễn Ngọc</v>
          </cell>
          <cell r="D26" t="str">
            <v>Hoàng</v>
          </cell>
          <cell r="G26">
            <v>2.18</v>
          </cell>
          <cell r="H26" t="str">
            <v>Trung bình</v>
          </cell>
        </row>
        <row r="27">
          <cell r="B27" t="str">
            <v>16DQ5802010019</v>
          </cell>
          <cell r="C27" t="str">
            <v>Hồ Hoàng</v>
          </cell>
          <cell r="D27" t="str">
            <v>Huy</v>
          </cell>
          <cell r="G27">
            <v>2.95</v>
          </cell>
          <cell r="H27" t="str">
            <v>Khá</v>
          </cell>
        </row>
        <row r="28">
          <cell r="B28" t="str">
            <v>16DQ5802010020</v>
          </cell>
          <cell r="C28" t="str">
            <v>Bùi Đức</v>
          </cell>
          <cell r="D28" t="str">
            <v>Khiêm</v>
          </cell>
          <cell r="G28">
            <v>3.41</v>
          </cell>
          <cell r="H28" t="str">
            <v>Giỏi</v>
          </cell>
        </row>
        <row r="29">
          <cell r="B29" t="str">
            <v>16DQ5802010021</v>
          </cell>
          <cell r="C29" t="str">
            <v>Lê Văn</v>
          </cell>
          <cell r="D29" t="str">
            <v>Kiên</v>
          </cell>
          <cell r="G29">
            <v>2.12</v>
          </cell>
          <cell r="H29" t="str">
            <v>Trung bình</v>
          </cell>
        </row>
        <row r="30">
          <cell r="B30" t="str">
            <v>16DQ5802010022</v>
          </cell>
          <cell r="C30" t="str">
            <v>Trương Quyết</v>
          </cell>
          <cell r="D30" t="str">
            <v>Lãm</v>
          </cell>
          <cell r="G30">
            <v>0.29</v>
          </cell>
          <cell r="H30" t="str">
            <v>Yếu</v>
          </cell>
        </row>
        <row r="31">
          <cell r="B31" t="str">
            <v>16DQ5802010023</v>
          </cell>
          <cell r="C31" t="str">
            <v>Lê Văn</v>
          </cell>
          <cell r="D31" t="str">
            <v>Lẹ</v>
          </cell>
          <cell r="G31">
            <v>3.38</v>
          </cell>
          <cell r="H31" t="str">
            <v>Giỏi</v>
          </cell>
        </row>
        <row r="32">
          <cell r="B32" t="str">
            <v>16DQ5802010024</v>
          </cell>
          <cell r="C32" t="str">
            <v>Hồ Văn</v>
          </cell>
          <cell r="D32" t="str">
            <v>Liễm</v>
          </cell>
          <cell r="G32">
            <v>3.32</v>
          </cell>
          <cell r="H32" t="str">
            <v>Giỏi</v>
          </cell>
        </row>
        <row r="33">
          <cell r="B33" t="str">
            <v>16DQ5802010025</v>
          </cell>
          <cell r="C33" t="str">
            <v>Lê Phi</v>
          </cell>
          <cell r="D33" t="str">
            <v>Long</v>
          </cell>
          <cell r="G33">
            <v>2.79</v>
          </cell>
          <cell r="H33" t="str">
            <v>Khá</v>
          </cell>
        </row>
        <row r="34">
          <cell r="B34" t="str">
            <v>16DQ5802010026</v>
          </cell>
          <cell r="C34" t="str">
            <v>Phạm Hoàng</v>
          </cell>
          <cell r="D34" t="str">
            <v>Luân</v>
          </cell>
          <cell r="G34">
            <v>2.59</v>
          </cell>
          <cell r="H34" t="str">
            <v>Khá</v>
          </cell>
        </row>
        <row r="35">
          <cell r="B35" t="str">
            <v>16DQ5802010028</v>
          </cell>
          <cell r="C35" t="str">
            <v>La Văn</v>
          </cell>
          <cell r="D35" t="str">
            <v>Minh</v>
          </cell>
          <cell r="G35">
            <v>1.79</v>
          </cell>
          <cell r="H35" t="str">
            <v>Yếu</v>
          </cell>
        </row>
        <row r="36">
          <cell r="B36" t="str">
            <v>16DQ5802010030</v>
          </cell>
          <cell r="C36" t="str">
            <v>Nguyễn Ngọc</v>
          </cell>
          <cell r="D36" t="str">
            <v>Minh</v>
          </cell>
          <cell r="G36">
            <v>2.47</v>
          </cell>
          <cell r="H36" t="str">
            <v>Trung bình</v>
          </cell>
        </row>
        <row r="37">
          <cell r="B37" t="str">
            <v>16DQ5802010027</v>
          </cell>
          <cell r="C37" t="str">
            <v>Phan Ngọc</v>
          </cell>
          <cell r="D37" t="str">
            <v>Minh</v>
          </cell>
          <cell r="G37">
            <v>2.09</v>
          </cell>
          <cell r="H37" t="str">
            <v>Trung bình</v>
          </cell>
        </row>
        <row r="38">
          <cell r="B38" t="str">
            <v>16DQ5802010029</v>
          </cell>
          <cell r="C38" t="str">
            <v>Trần Quang</v>
          </cell>
          <cell r="D38" t="str">
            <v>Minh</v>
          </cell>
          <cell r="G38">
            <v>2.32</v>
          </cell>
          <cell r="H38" t="str">
            <v>Trung bình</v>
          </cell>
        </row>
        <row r="39">
          <cell r="B39" t="str">
            <v>16DQ5802010032</v>
          </cell>
          <cell r="C39" t="str">
            <v>Lê</v>
          </cell>
          <cell r="D39" t="str">
            <v>Nguyên</v>
          </cell>
          <cell r="G39">
            <v>2.21</v>
          </cell>
          <cell r="H39" t="str">
            <v>Trung bình</v>
          </cell>
        </row>
        <row r="40">
          <cell r="B40" t="str">
            <v>16DQ5802010031</v>
          </cell>
          <cell r="C40" t="str">
            <v>Võ Công</v>
          </cell>
          <cell r="D40" t="str">
            <v>Nguyên</v>
          </cell>
          <cell r="G40">
            <v>1.97</v>
          </cell>
          <cell r="H40" t="str">
            <v>Yếu</v>
          </cell>
        </row>
        <row r="41">
          <cell r="B41" t="str">
            <v>16DQ5802010033</v>
          </cell>
          <cell r="C41" t="str">
            <v>Võ Thống</v>
          </cell>
          <cell r="D41" t="str">
            <v>Nhất</v>
          </cell>
          <cell r="G41">
            <v>2.62</v>
          </cell>
          <cell r="H41" t="str">
            <v>Khá</v>
          </cell>
        </row>
        <row r="42">
          <cell r="B42" t="str">
            <v>16DQ5802010034</v>
          </cell>
          <cell r="C42" t="str">
            <v>Nguyễn Tuấn</v>
          </cell>
          <cell r="D42" t="str">
            <v>Nhật</v>
          </cell>
          <cell r="G42">
            <v>3.09</v>
          </cell>
          <cell r="H42" t="str">
            <v>Khá</v>
          </cell>
        </row>
        <row r="43">
          <cell r="B43" t="str">
            <v>16DQ5802010035</v>
          </cell>
          <cell r="C43" t="str">
            <v>Lê Thị Tuyết</v>
          </cell>
          <cell r="D43" t="str">
            <v>Như</v>
          </cell>
          <cell r="G43">
            <v>3.56</v>
          </cell>
          <cell r="H43" t="str">
            <v>Giỏi</v>
          </cell>
        </row>
        <row r="44">
          <cell r="B44" t="str">
            <v>16DQ5802010036</v>
          </cell>
          <cell r="C44" t="str">
            <v>Nguyễn Hữu</v>
          </cell>
          <cell r="D44" t="str">
            <v>Phát</v>
          </cell>
          <cell r="G44">
            <v>2.5</v>
          </cell>
          <cell r="H44" t="str">
            <v>Khá</v>
          </cell>
        </row>
        <row r="45">
          <cell r="B45" t="str">
            <v>16DQ5802010037</v>
          </cell>
          <cell r="C45" t="str">
            <v>Nguyễn Đình</v>
          </cell>
          <cell r="D45" t="str">
            <v>Phúc</v>
          </cell>
          <cell r="G45">
            <v>3.71</v>
          </cell>
          <cell r="H45" t="str">
            <v>Xuất sắc</v>
          </cell>
        </row>
        <row r="46">
          <cell r="B46" t="str">
            <v>16DQ5802010041</v>
          </cell>
          <cell r="C46" t="str">
            <v>Nguyễn Khánh</v>
          </cell>
          <cell r="D46" t="str">
            <v>Phương</v>
          </cell>
          <cell r="G46">
            <v>0.35</v>
          </cell>
          <cell r="H46" t="str">
            <v>Yếu</v>
          </cell>
        </row>
        <row r="47">
          <cell r="B47" t="str">
            <v>16DQ5802010040</v>
          </cell>
          <cell r="C47" t="str">
            <v>Nguyễn Đức</v>
          </cell>
          <cell r="D47" t="str">
            <v>Phước</v>
          </cell>
          <cell r="G47">
            <v>2.44</v>
          </cell>
          <cell r="H47" t="str">
            <v>Trung bình</v>
          </cell>
        </row>
        <row r="48">
          <cell r="B48" t="str">
            <v>16DQ5802010039</v>
          </cell>
          <cell r="C48" t="str">
            <v>Nguyễn Hữu</v>
          </cell>
          <cell r="D48" t="str">
            <v>Phước</v>
          </cell>
          <cell r="G48">
            <v>0.29</v>
          </cell>
          <cell r="H48" t="str">
            <v>Yếu</v>
          </cell>
        </row>
        <row r="49">
          <cell r="B49" t="str">
            <v>16DQ5802010038</v>
          </cell>
          <cell r="C49" t="str">
            <v>Nguyễn Thế</v>
          </cell>
          <cell r="D49" t="str">
            <v>Phước</v>
          </cell>
          <cell r="G49">
            <v>2.5</v>
          </cell>
          <cell r="H49" t="str">
            <v>Khá</v>
          </cell>
        </row>
        <row r="50">
          <cell r="B50" t="str">
            <v>16DQ5802010044</v>
          </cell>
          <cell r="C50" t="str">
            <v>Huỳnh Nhật</v>
          </cell>
          <cell r="D50" t="str">
            <v>Quang</v>
          </cell>
          <cell r="G50">
            <v>2.59</v>
          </cell>
          <cell r="H50" t="str">
            <v>Khá</v>
          </cell>
        </row>
        <row r="51">
          <cell r="B51" t="str">
            <v>16DQ5802010043</v>
          </cell>
          <cell r="C51" t="str">
            <v>Trần Hoài</v>
          </cell>
          <cell r="D51" t="str">
            <v>Quang</v>
          </cell>
          <cell r="G51">
            <v>2.26</v>
          </cell>
          <cell r="H51" t="str">
            <v>Trung bình</v>
          </cell>
        </row>
        <row r="52">
          <cell r="B52" t="str">
            <v>16DQ5802010042</v>
          </cell>
          <cell r="C52" t="str">
            <v>Trần Ngọc</v>
          </cell>
          <cell r="D52" t="str">
            <v>Quản</v>
          </cell>
          <cell r="G52">
            <v>3</v>
          </cell>
          <cell r="H52" t="str">
            <v>Khá</v>
          </cell>
        </row>
        <row r="53">
          <cell r="B53" t="str">
            <v>16DQ5802010045</v>
          </cell>
          <cell r="C53" t="str">
            <v>Nguyễn Thị</v>
          </cell>
          <cell r="D53" t="str">
            <v>Sanh</v>
          </cell>
          <cell r="G53">
            <v>3.15</v>
          </cell>
          <cell r="H53" t="str">
            <v>Khá</v>
          </cell>
        </row>
        <row r="54">
          <cell r="B54" t="str">
            <v>16DQ5802010046</v>
          </cell>
          <cell r="C54" t="str">
            <v>Trần Ngọc</v>
          </cell>
          <cell r="D54" t="str">
            <v>Sơn</v>
          </cell>
          <cell r="G54">
            <v>2.62</v>
          </cell>
          <cell r="H54" t="str">
            <v>Khá</v>
          </cell>
        </row>
        <row r="55">
          <cell r="B55" t="str">
            <v>16DQ5802010047</v>
          </cell>
          <cell r="C55" t="str">
            <v>Tạ Văn</v>
          </cell>
          <cell r="D55" t="str">
            <v>Sự</v>
          </cell>
          <cell r="G55">
            <v>2</v>
          </cell>
          <cell r="H55" t="str">
            <v>Trung bình</v>
          </cell>
        </row>
        <row r="56">
          <cell r="B56" t="str">
            <v>16DQ5802010048</v>
          </cell>
          <cell r="C56" t="str">
            <v>Trần Trọng</v>
          </cell>
          <cell r="D56" t="str">
            <v>Tài</v>
          </cell>
          <cell r="G56">
            <v>2.47</v>
          </cell>
          <cell r="H56" t="str">
            <v>Trung bình</v>
          </cell>
        </row>
        <row r="57">
          <cell r="B57" t="str">
            <v>16DQ5802010049</v>
          </cell>
          <cell r="C57" t="str">
            <v>Phan Tấn</v>
          </cell>
          <cell r="D57" t="str">
            <v>Tâm</v>
          </cell>
          <cell r="G57">
            <v>3.18</v>
          </cell>
          <cell r="H57" t="str">
            <v>Khá</v>
          </cell>
        </row>
        <row r="58">
          <cell r="B58" t="str">
            <v>16DQ5802010050</v>
          </cell>
          <cell r="C58" t="str">
            <v>Võ Văn</v>
          </cell>
          <cell r="D58" t="str">
            <v>Tâm</v>
          </cell>
          <cell r="G58">
            <v>0</v>
          </cell>
          <cell r="H58" t="str">
            <v>Yếu</v>
          </cell>
        </row>
        <row r="59">
          <cell r="B59" t="str">
            <v>16DQ5802010051</v>
          </cell>
          <cell r="C59" t="str">
            <v>Phan Ngọc Tấn</v>
          </cell>
          <cell r="D59" t="str">
            <v>Thịnh</v>
          </cell>
          <cell r="G59">
            <v>2.03</v>
          </cell>
          <cell r="H59" t="str">
            <v>Trung bình</v>
          </cell>
        </row>
        <row r="60">
          <cell r="B60" t="str">
            <v>16DQ5802010053</v>
          </cell>
          <cell r="C60" t="str">
            <v>Tôn Đình</v>
          </cell>
          <cell r="D60" t="str">
            <v>Thuy</v>
          </cell>
          <cell r="G60">
            <v>2.85</v>
          </cell>
          <cell r="H60" t="str">
            <v>Khá</v>
          </cell>
        </row>
        <row r="61">
          <cell r="B61" t="str">
            <v>16DQ5802010052</v>
          </cell>
          <cell r="C61" t="str">
            <v>Bùi Quốc</v>
          </cell>
          <cell r="D61" t="str">
            <v>Thường</v>
          </cell>
          <cell r="G61">
            <v>2.26</v>
          </cell>
          <cell r="H61" t="str">
            <v>Trung bình</v>
          </cell>
        </row>
        <row r="62">
          <cell r="B62" t="str">
            <v>16DQ5802010055</v>
          </cell>
          <cell r="C62" t="str">
            <v>Mai Quốc</v>
          </cell>
          <cell r="D62" t="str">
            <v>Tiến</v>
          </cell>
          <cell r="G62">
            <v>2.68</v>
          </cell>
          <cell r="H62" t="str">
            <v>Khá</v>
          </cell>
        </row>
        <row r="63">
          <cell r="B63" t="str">
            <v>16DQ5802010054</v>
          </cell>
          <cell r="C63" t="str">
            <v>Nguyễn Văn</v>
          </cell>
          <cell r="D63" t="str">
            <v>Tiến</v>
          </cell>
          <cell r="G63">
            <v>1.97</v>
          </cell>
          <cell r="H63" t="str">
            <v>Yếu</v>
          </cell>
        </row>
        <row r="64">
          <cell r="B64" t="str">
            <v>16DQ5802010056</v>
          </cell>
          <cell r="C64" t="str">
            <v>Phan</v>
          </cell>
          <cell r="D64" t="str">
            <v>Tín</v>
          </cell>
          <cell r="G64">
            <v>2.35</v>
          </cell>
          <cell r="H64" t="str">
            <v>Trung bình</v>
          </cell>
        </row>
        <row r="65">
          <cell r="B65" t="str">
            <v>16DQ5802010057</v>
          </cell>
          <cell r="C65" t="str">
            <v>Nguyễn Hữu</v>
          </cell>
          <cell r="D65" t="str">
            <v>Tính</v>
          </cell>
          <cell r="G65">
            <v>2.18</v>
          </cell>
          <cell r="H65" t="str">
            <v>Trung bình</v>
          </cell>
        </row>
        <row r="66">
          <cell r="B66" t="str">
            <v>16DQ5802010058</v>
          </cell>
          <cell r="C66" t="str">
            <v>Nguyễn Đoàn Lợi</v>
          </cell>
          <cell r="D66" t="str">
            <v>Toàn</v>
          </cell>
          <cell r="G66">
            <v>1.53</v>
          </cell>
          <cell r="H66" t="str">
            <v>Yếu</v>
          </cell>
        </row>
        <row r="67">
          <cell r="B67" t="str">
            <v>16DQ5802010059</v>
          </cell>
          <cell r="C67" t="str">
            <v>Nguyễn Văn</v>
          </cell>
          <cell r="D67" t="str">
            <v>Toản</v>
          </cell>
          <cell r="G67">
            <v>2.74</v>
          </cell>
          <cell r="H67" t="str">
            <v>Khá</v>
          </cell>
        </row>
        <row r="68">
          <cell r="B68" t="str">
            <v>16DQ5802010060</v>
          </cell>
          <cell r="C68" t="str">
            <v>Phan Kim</v>
          </cell>
          <cell r="D68" t="str">
            <v>Trạng</v>
          </cell>
          <cell r="G68">
            <v>2</v>
          </cell>
          <cell r="H68" t="str">
            <v>Trung bình</v>
          </cell>
        </row>
        <row r="69">
          <cell r="B69" t="str">
            <v>16DQ5802010061</v>
          </cell>
          <cell r="C69" t="str">
            <v>Nguyễn Hữu</v>
          </cell>
          <cell r="D69" t="str">
            <v>Trí</v>
          </cell>
          <cell r="G69">
            <v>1.56</v>
          </cell>
          <cell r="H69" t="str">
            <v>Yếu</v>
          </cell>
        </row>
        <row r="70">
          <cell r="B70" t="str">
            <v>16DQ5802010062</v>
          </cell>
          <cell r="C70" t="str">
            <v>Phan Tấn</v>
          </cell>
          <cell r="D70" t="str">
            <v>Trung</v>
          </cell>
          <cell r="G70">
            <v>2.74</v>
          </cell>
          <cell r="H70" t="str">
            <v>Khá</v>
          </cell>
        </row>
        <row r="71">
          <cell r="B71" t="str">
            <v>16DQ5802010063</v>
          </cell>
          <cell r="C71" t="str">
            <v>Nguyễn Quốc</v>
          </cell>
          <cell r="D71" t="str">
            <v>Tuân</v>
          </cell>
          <cell r="G71">
            <v>0</v>
          </cell>
          <cell r="H71" t="str">
            <v>Yếu</v>
          </cell>
        </row>
        <row r="72">
          <cell r="B72" t="str">
            <v>16DQ5802010064</v>
          </cell>
          <cell r="C72" t="str">
            <v>Nguyễn Hồ Minh</v>
          </cell>
          <cell r="D72" t="str">
            <v>Tuấn</v>
          </cell>
          <cell r="G72">
            <v>2.21</v>
          </cell>
          <cell r="H72" t="str">
            <v>Trung bình</v>
          </cell>
        </row>
        <row r="73">
          <cell r="B73" t="str">
            <v>16DQ5802010065</v>
          </cell>
          <cell r="C73" t="str">
            <v>Nguyễn Sơn</v>
          </cell>
          <cell r="D73" t="str">
            <v>Tùng</v>
          </cell>
          <cell r="G73">
            <v>1.68</v>
          </cell>
          <cell r="H73" t="str">
            <v>Yếu</v>
          </cell>
        </row>
        <row r="74">
          <cell r="B74" t="str">
            <v>16DQ5802010067</v>
          </cell>
          <cell r="C74" t="str">
            <v>Bùi Anh</v>
          </cell>
          <cell r="D74" t="str">
            <v>Vũ</v>
          </cell>
          <cell r="G74">
            <v>3.06</v>
          </cell>
          <cell r="H74" t="str">
            <v>Khá</v>
          </cell>
        </row>
        <row r="75">
          <cell r="B75" t="str">
            <v>16DQ5802010066</v>
          </cell>
          <cell r="C75" t="str">
            <v>Ngô Nhật</v>
          </cell>
          <cell r="D75" t="str">
            <v>Vũ</v>
          </cell>
          <cell r="G75">
            <v>3.09</v>
          </cell>
          <cell r="H75" t="str">
            <v>Khá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B10" t="str">
            <v>16DQ5802010379</v>
          </cell>
          <cell r="C10" t="str">
            <v>Dương Vĩnh</v>
          </cell>
          <cell r="D10" t="str">
            <v>Hậu</v>
          </cell>
          <cell r="G10">
            <v>3.34</v>
          </cell>
          <cell r="H10" t="str">
            <v>Giỏi</v>
          </cell>
        </row>
        <row r="11">
          <cell r="B11" t="str">
            <v>16DQ5802010380</v>
          </cell>
          <cell r="C11" t="str">
            <v>Võ Minh</v>
          </cell>
          <cell r="D11" t="str">
            <v>Hoàng</v>
          </cell>
          <cell r="G11">
            <v>3.23</v>
          </cell>
          <cell r="H11" t="str">
            <v>Giỏi</v>
          </cell>
        </row>
        <row r="12">
          <cell r="B12" t="str">
            <v>16DQ5802010382</v>
          </cell>
          <cell r="C12" t="str">
            <v>Nguyễn Quốc</v>
          </cell>
          <cell r="D12" t="str">
            <v>Huy</v>
          </cell>
          <cell r="G12">
            <v>2.75</v>
          </cell>
          <cell r="H12" t="str">
            <v>Khá</v>
          </cell>
        </row>
        <row r="13">
          <cell r="B13" t="str">
            <v>16DQ5802010383</v>
          </cell>
          <cell r="C13" t="str">
            <v>Trần Sĩ</v>
          </cell>
          <cell r="D13" t="str">
            <v>Kiệt</v>
          </cell>
          <cell r="G13">
            <v>3.23</v>
          </cell>
          <cell r="H13" t="str">
            <v>Giỏi</v>
          </cell>
        </row>
        <row r="14">
          <cell r="B14" t="str">
            <v>16DQ5802010384</v>
          </cell>
          <cell r="C14" t="str">
            <v>Ngô Tấn</v>
          </cell>
          <cell r="D14" t="str">
            <v>Liêm</v>
          </cell>
          <cell r="G14">
            <v>0.95</v>
          </cell>
          <cell r="H14" t="str">
            <v>Yếu</v>
          </cell>
        </row>
        <row r="15">
          <cell r="B15" t="str">
            <v>16DQ5802010385</v>
          </cell>
          <cell r="C15" t="str">
            <v>Lương Thị Thùy</v>
          </cell>
          <cell r="D15" t="str">
            <v>Linh</v>
          </cell>
          <cell r="G15">
            <v>2.1</v>
          </cell>
          <cell r="H15" t="str">
            <v>Trung bình</v>
          </cell>
        </row>
        <row r="16">
          <cell r="B16" t="str">
            <v>16DQ5802010387</v>
          </cell>
          <cell r="C16" t="str">
            <v>Hồ Quang</v>
          </cell>
          <cell r="D16" t="str">
            <v>Mạnh</v>
          </cell>
          <cell r="G16">
            <v>0.5</v>
          </cell>
          <cell r="H16" t="str">
            <v>Yếu</v>
          </cell>
        </row>
        <row r="17">
          <cell r="B17" t="str">
            <v>16DQ5802010388</v>
          </cell>
          <cell r="C17" t="str">
            <v>Nguyễn Thị Thúy</v>
          </cell>
          <cell r="D17" t="str">
            <v>Nga</v>
          </cell>
          <cell r="G17">
            <v>3.42</v>
          </cell>
          <cell r="H17" t="str">
            <v>Giỏi</v>
          </cell>
        </row>
        <row r="18">
          <cell r="B18" t="str">
            <v>16DQ5802010389</v>
          </cell>
          <cell r="C18" t="str">
            <v>Lê Thanh</v>
          </cell>
          <cell r="D18" t="str">
            <v>Nghị</v>
          </cell>
          <cell r="G18">
            <v>3.55</v>
          </cell>
          <cell r="H18" t="str">
            <v>Giỏi</v>
          </cell>
        </row>
        <row r="19">
          <cell r="B19" t="str">
            <v>16DQ5802010391</v>
          </cell>
          <cell r="C19" t="str">
            <v>Huỳnh Nhật</v>
          </cell>
          <cell r="D19" t="str">
            <v>Nguyên</v>
          </cell>
          <cell r="G19">
            <v>1.7</v>
          </cell>
          <cell r="H19" t="str">
            <v>Yếu</v>
          </cell>
        </row>
        <row r="20">
          <cell r="B20" t="str">
            <v>16DQ5802010390</v>
          </cell>
          <cell r="C20" t="str">
            <v>Nguyễn Trọng Đức</v>
          </cell>
          <cell r="D20" t="str">
            <v>Nguyên</v>
          </cell>
          <cell r="G20">
            <v>2.86</v>
          </cell>
          <cell r="H20" t="str">
            <v>Khá</v>
          </cell>
        </row>
        <row r="21">
          <cell r="B21" t="str">
            <v>16DQ5802010392</v>
          </cell>
          <cell r="C21" t="str">
            <v>Ngô Thanh</v>
          </cell>
          <cell r="D21" t="str">
            <v>Nhất</v>
          </cell>
          <cell r="G21">
            <v>2.5</v>
          </cell>
          <cell r="H21" t="str">
            <v>Khá</v>
          </cell>
        </row>
        <row r="22">
          <cell r="B22" t="str">
            <v>16DQ5802010395</v>
          </cell>
          <cell r="C22" t="str">
            <v>Nguyễn Đức</v>
          </cell>
          <cell r="D22" t="str">
            <v>Phụng</v>
          </cell>
          <cell r="G22">
            <v>1.69</v>
          </cell>
          <cell r="H22" t="str">
            <v>Yếu</v>
          </cell>
        </row>
        <row r="23">
          <cell r="B23" t="str">
            <v>16DQ5802010396</v>
          </cell>
          <cell r="C23" t="str">
            <v>Hồ Hồng</v>
          </cell>
          <cell r="D23" t="str">
            <v>Quân</v>
          </cell>
          <cell r="G23">
            <v>1.7</v>
          </cell>
          <cell r="H23" t="str">
            <v>Yếu</v>
          </cell>
        </row>
        <row r="24">
          <cell r="B24" t="str">
            <v>16DQ5802010397</v>
          </cell>
          <cell r="C24" t="str">
            <v>Hoàng Đức</v>
          </cell>
          <cell r="D24" t="str">
            <v>Tài</v>
          </cell>
          <cell r="G24">
            <v>3.52</v>
          </cell>
          <cell r="H24" t="str">
            <v>Giỏi</v>
          </cell>
        </row>
        <row r="25">
          <cell r="B25" t="str">
            <v>16DQ5802010399</v>
          </cell>
          <cell r="C25" t="str">
            <v>Trần Thanh</v>
          </cell>
          <cell r="D25" t="str">
            <v>Thắng</v>
          </cell>
          <cell r="G25">
            <v>1.46</v>
          </cell>
          <cell r="H25" t="str">
            <v>Yếu</v>
          </cell>
        </row>
        <row r="26">
          <cell r="B26" t="str">
            <v>16DQ5802010453</v>
          </cell>
          <cell r="C26" t="str">
            <v>Nguyễn Đồng</v>
          </cell>
          <cell r="D26" t="str">
            <v>Thuận</v>
          </cell>
          <cell r="G26">
            <v>2.84</v>
          </cell>
          <cell r="H26" t="str">
            <v>Khá</v>
          </cell>
        </row>
        <row r="27">
          <cell r="B27" t="str">
            <v>16DQ5802010402</v>
          </cell>
          <cell r="C27" t="str">
            <v>Nguyễn Văn</v>
          </cell>
          <cell r="D27" t="str">
            <v>Thuận</v>
          </cell>
          <cell r="G27">
            <v>1.7</v>
          </cell>
          <cell r="H27" t="str">
            <v>Yếu</v>
          </cell>
        </row>
        <row r="28">
          <cell r="B28" t="str">
            <v>16DQ5802010403</v>
          </cell>
          <cell r="C28" t="str">
            <v>Nguyễn Thanh</v>
          </cell>
          <cell r="D28" t="str">
            <v>Thưởng</v>
          </cell>
          <cell r="G28">
            <v>3.14</v>
          </cell>
          <cell r="H28" t="str">
            <v>Khá</v>
          </cell>
        </row>
        <row r="29">
          <cell r="B29" t="str">
            <v>16DQ5802010404</v>
          </cell>
          <cell r="C29" t="str">
            <v>Nguyễn Thị Thanh</v>
          </cell>
          <cell r="D29" t="str">
            <v>Tiền</v>
          </cell>
          <cell r="G29">
            <v>3.04</v>
          </cell>
          <cell r="H29" t="str">
            <v>Khá</v>
          </cell>
        </row>
        <row r="30">
          <cell r="B30" t="str">
            <v>16DQ5802010405</v>
          </cell>
          <cell r="C30" t="str">
            <v>Trần Công</v>
          </cell>
          <cell r="D30" t="str">
            <v>Trí</v>
          </cell>
          <cell r="G30">
            <v>2.25</v>
          </cell>
          <cell r="H30" t="str">
            <v>Trung bình</v>
          </cell>
        </row>
        <row r="31">
          <cell r="B31" t="str">
            <v>16DQ5802010407</v>
          </cell>
          <cell r="C31" t="str">
            <v>Đào Thị Cẩm</v>
          </cell>
          <cell r="D31" t="str">
            <v>Tuyên</v>
          </cell>
          <cell r="G31">
            <v>2.82</v>
          </cell>
          <cell r="H31" t="str">
            <v>Khá</v>
          </cell>
        </row>
        <row r="32">
          <cell r="B32" t="str">
            <v>16DQ5802010406</v>
          </cell>
          <cell r="C32" t="str">
            <v>Vũ Mạnh</v>
          </cell>
          <cell r="D32" t="str">
            <v>Tùng</v>
          </cell>
          <cell r="G32">
            <v>3.39</v>
          </cell>
          <cell r="H32" t="str">
            <v>Giỏi</v>
          </cell>
        </row>
        <row r="33">
          <cell r="B33" t="str">
            <v>15DQ5802010550</v>
          </cell>
          <cell r="C33" t="str">
            <v>Nguyễn Lý Minh</v>
          </cell>
          <cell r="D33" t="str">
            <v>Hồng</v>
          </cell>
          <cell r="G33">
            <v>1.45</v>
          </cell>
          <cell r="H33" t="str">
            <v>Yếu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B10" t="str">
            <v>16DQ5802010408</v>
          </cell>
          <cell r="C10" t="str">
            <v>Nguyễn Văn</v>
          </cell>
          <cell r="D10" t="str">
            <v>Anh</v>
          </cell>
          <cell r="G10">
            <v>2.61</v>
          </cell>
          <cell r="H10" t="str">
            <v>Khá</v>
          </cell>
        </row>
        <row r="11">
          <cell r="B11" t="str">
            <v>16DQ5802010377</v>
          </cell>
          <cell r="C11" t="str">
            <v>Đỗ Trọng</v>
          </cell>
          <cell r="D11" t="str">
            <v>Bản</v>
          </cell>
          <cell r="G11">
            <v>3.09</v>
          </cell>
          <cell r="H11" t="str">
            <v>Khá</v>
          </cell>
        </row>
        <row r="12">
          <cell r="B12" t="str">
            <v>16DQ5802010413</v>
          </cell>
          <cell r="C12" t="str">
            <v>Lê Ngọc</v>
          </cell>
          <cell r="D12" t="str">
            <v>Bảo</v>
          </cell>
          <cell r="G12">
            <v>2.84</v>
          </cell>
          <cell r="H12" t="str">
            <v>Khá</v>
          </cell>
        </row>
        <row r="13">
          <cell r="B13" t="str">
            <v>16DQ5802010411</v>
          </cell>
          <cell r="C13" t="str">
            <v>Phạm Công</v>
          </cell>
          <cell r="D13" t="str">
            <v>Bằng</v>
          </cell>
          <cell r="G13">
            <v>2.84</v>
          </cell>
          <cell r="H13" t="str">
            <v>Khá</v>
          </cell>
        </row>
        <row r="14">
          <cell r="B14" t="str">
            <v>16DQ5802010412</v>
          </cell>
          <cell r="C14" t="str">
            <v>Võ Thanh</v>
          </cell>
          <cell r="D14" t="str">
            <v>Bằng</v>
          </cell>
          <cell r="G14">
            <v>2.73</v>
          </cell>
          <cell r="H14" t="str">
            <v>Khá</v>
          </cell>
        </row>
        <row r="15">
          <cell r="B15" t="str">
            <v>16DQ5802010467</v>
          </cell>
          <cell r="C15" t="str">
            <v>Nguyễn Hữu</v>
          </cell>
          <cell r="D15" t="str">
            <v>Cành</v>
          </cell>
          <cell r="G15">
            <v>2.98</v>
          </cell>
          <cell r="H15" t="str">
            <v>Khá</v>
          </cell>
        </row>
        <row r="16">
          <cell r="B16" t="str">
            <v>16DQ5802010378</v>
          </cell>
          <cell r="C16" t="str">
            <v>Huỳnh Văn</v>
          </cell>
          <cell r="D16" t="str">
            <v>Chiến</v>
          </cell>
          <cell r="G16">
            <v>3.45</v>
          </cell>
          <cell r="H16" t="str">
            <v>Giỏi</v>
          </cell>
        </row>
        <row r="17">
          <cell r="B17" t="str">
            <v>16DQ5802010414</v>
          </cell>
          <cell r="C17" t="str">
            <v>Phùng Văn</v>
          </cell>
          <cell r="D17" t="str">
            <v>Chinh</v>
          </cell>
          <cell r="G17">
            <v>3.32</v>
          </cell>
          <cell r="H17" t="str">
            <v>Giỏi</v>
          </cell>
        </row>
        <row r="18">
          <cell r="B18" t="str">
            <v>16DQ5802010415</v>
          </cell>
          <cell r="C18" t="str">
            <v>Huỳnh Tấn</v>
          </cell>
          <cell r="D18" t="str">
            <v>Danh</v>
          </cell>
          <cell r="G18">
            <v>3.34</v>
          </cell>
          <cell r="H18" t="str">
            <v>Giỏi</v>
          </cell>
        </row>
        <row r="19">
          <cell r="B19" t="str">
            <v>16DQ5802010418</v>
          </cell>
          <cell r="C19" t="str">
            <v>Ngô Quang</v>
          </cell>
          <cell r="D19" t="str">
            <v>Duy</v>
          </cell>
          <cell r="G19">
            <v>3.36</v>
          </cell>
          <cell r="H19" t="str">
            <v>Giỏi</v>
          </cell>
        </row>
        <row r="20">
          <cell r="B20" t="str">
            <v>16DQ5802010416</v>
          </cell>
          <cell r="C20" t="str">
            <v>Nguyễn Tiến</v>
          </cell>
          <cell r="D20" t="str">
            <v>Độ</v>
          </cell>
          <cell r="G20">
            <v>2.75</v>
          </cell>
          <cell r="H20" t="str">
            <v>Khá</v>
          </cell>
        </row>
        <row r="21">
          <cell r="B21" t="str">
            <v>16DQ5802010417</v>
          </cell>
          <cell r="C21" t="str">
            <v>Phạm Châu</v>
          </cell>
          <cell r="D21" t="str">
            <v>Đức</v>
          </cell>
          <cell r="G21">
            <v>2.61</v>
          </cell>
          <cell r="H21" t="str">
            <v>Khá</v>
          </cell>
        </row>
        <row r="22">
          <cell r="B22" t="str">
            <v>16DQ5802010419</v>
          </cell>
          <cell r="C22" t="str">
            <v>Võ Đông</v>
          </cell>
          <cell r="D22" t="str">
            <v>Giang</v>
          </cell>
          <cell r="G22">
            <v>3.02</v>
          </cell>
          <cell r="H22" t="str">
            <v>Khá</v>
          </cell>
        </row>
        <row r="23">
          <cell r="B23" t="str">
            <v>16DQ5802010420</v>
          </cell>
          <cell r="C23" t="str">
            <v>Trần Minh</v>
          </cell>
          <cell r="D23" t="str">
            <v>Hào</v>
          </cell>
          <cell r="G23">
            <v>2.27</v>
          </cell>
          <cell r="H23" t="str">
            <v>Trung bình</v>
          </cell>
        </row>
        <row r="24">
          <cell r="B24" t="str">
            <v>16DQ5802010409</v>
          </cell>
          <cell r="C24" t="str">
            <v>Phạm Kim</v>
          </cell>
          <cell r="D24" t="str">
            <v>Hiến</v>
          </cell>
          <cell r="G24">
            <v>2.5</v>
          </cell>
          <cell r="H24" t="str">
            <v>Khá</v>
          </cell>
        </row>
        <row r="25">
          <cell r="B25" t="str">
            <v>16DQ5802010421</v>
          </cell>
          <cell r="C25" t="str">
            <v>Phạm Ngọc</v>
          </cell>
          <cell r="D25" t="str">
            <v>Hiền</v>
          </cell>
          <cell r="G25">
            <v>2.77</v>
          </cell>
          <cell r="H25" t="str">
            <v>Khá</v>
          </cell>
        </row>
        <row r="26">
          <cell r="B26" t="str">
            <v>16DQ5802010424</v>
          </cell>
          <cell r="C26" t="str">
            <v>Lê Huy</v>
          </cell>
          <cell r="D26" t="str">
            <v>Hoàng</v>
          </cell>
          <cell r="G26">
            <v>1.36</v>
          </cell>
          <cell r="H26" t="str">
            <v>Yếu</v>
          </cell>
        </row>
        <row r="27">
          <cell r="B27" t="str">
            <v>16DQ5802010423</v>
          </cell>
          <cell r="C27" t="str">
            <v>Nguyễn Ngọc</v>
          </cell>
          <cell r="D27" t="str">
            <v>Hoàng</v>
          </cell>
          <cell r="G27">
            <v>1.87</v>
          </cell>
          <cell r="H27" t="str">
            <v>Yếu</v>
          </cell>
        </row>
        <row r="28">
          <cell r="B28" t="str">
            <v>16DQ5802010422</v>
          </cell>
          <cell r="C28" t="str">
            <v>Nguyễn Quốc</v>
          </cell>
          <cell r="D28" t="str">
            <v>Hòa</v>
          </cell>
          <cell r="G28">
            <v>1.77</v>
          </cell>
          <cell r="H28" t="str">
            <v>Yếu</v>
          </cell>
        </row>
        <row r="29">
          <cell r="B29" t="str">
            <v>16DQ5802010425</v>
          </cell>
          <cell r="C29" t="str">
            <v>Dương Hữu</v>
          </cell>
          <cell r="D29" t="str">
            <v>Hồng</v>
          </cell>
          <cell r="G29">
            <v>3.32</v>
          </cell>
          <cell r="H29" t="str">
            <v>Giỏi</v>
          </cell>
        </row>
        <row r="30">
          <cell r="B30" t="str">
            <v>16DQ5802010426</v>
          </cell>
          <cell r="C30" t="str">
            <v>Nguyễn Trí</v>
          </cell>
          <cell r="D30" t="str">
            <v>Huân</v>
          </cell>
          <cell r="G30">
            <v>2.16</v>
          </cell>
          <cell r="H30" t="str">
            <v>Trung bình</v>
          </cell>
        </row>
        <row r="31">
          <cell r="B31" t="str">
            <v>16DQ5802010381</v>
          </cell>
          <cell r="C31" t="str">
            <v>Đỗ Tấn</v>
          </cell>
          <cell r="D31" t="str">
            <v>Hùng</v>
          </cell>
          <cell r="G31">
            <v>3.11</v>
          </cell>
          <cell r="H31" t="str">
            <v>Khá</v>
          </cell>
        </row>
        <row r="32">
          <cell r="B32" t="str">
            <v>16DQ5802010428</v>
          </cell>
          <cell r="C32" t="str">
            <v>Hồ Quang</v>
          </cell>
          <cell r="D32" t="str">
            <v>Khánh</v>
          </cell>
          <cell r="G32">
            <v>3.48</v>
          </cell>
          <cell r="H32" t="str">
            <v>Giỏi</v>
          </cell>
        </row>
        <row r="33">
          <cell r="B33" t="str">
            <v>16DQ5802010427</v>
          </cell>
          <cell r="C33" t="str">
            <v>Võ Văn</v>
          </cell>
          <cell r="D33" t="str">
            <v>Khải</v>
          </cell>
          <cell r="G33">
            <v>3.52</v>
          </cell>
          <cell r="H33" t="str">
            <v>Giỏi</v>
          </cell>
        </row>
        <row r="34">
          <cell r="B34" t="str">
            <v>16DQ5802010429</v>
          </cell>
          <cell r="C34" t="str">
            <v>Trương Quỳnh</v>
          </cell>
          <cell r="D34" t="str">
            <v>Long</v>
          </cell>
          <cell r="G34">
            <v>2.81</v>
          </cell>
          <cell r="H34" t="str">
            <v>Khá</v>
          </cell>
        </row>
        <row r="35">
          <cell r="B35" t="str">
            <v>16DQ5802010430</v>
          </cell>
          <cell r="C35" t="str">
            <v>Lê Xuân</v>
          </cell>
          <cell r="D35" t="str">
            <v>Luôn</v>
          </cell>
          <cell r="G35">
            <v>2.84</v>
          </cell>
          <cell r="H35" t="str">
            <v>Khá</v>
          </cell>
        </row>
        <row r="36">
          <cell r="B36" t="str">
            <v>16DQ5802010386</v>
          </cell>
          <cell r="C36" t="str">
            <v>Nguyễn Tiến</v>
          </cell>
          <cell r="D36" t="str">
            <v>Lực</v>
          </cell>
          <cell r="G36">
            <v>2.2</v>
          </cell>
          <cell r="H36" t="str">
            <v>Trung bình</v>
          </cell>
        </row>
        <row r="37">
          <cell r="B37" t="str">
            <v>16DQ5802010431</v>
          </cell>
          <cell r="C37" t="str">
            <v>Nguyễn Trần Thị Ngọc</v>
          </cell>
          <cell r="D37" t="str">
            <v>Mai</v>
          </cell>
          <cell r="G37">
            <v>3.35</v>
          </cell>
          <cell r="H37" t="str">
            <v>Giỏi</v>
          </cell>
        </row>
        <row r="38">
          <cell r="B38" t="str">
            <v>16DQ5802010432</v>
          </cell>
          <cell r="C38" t="str">
            <v>Trần Thị</v>
          </cell>
          <cell r="D38" t="str">
            <v>Ngang</v>
          </cell>
          <cell r="G38">
            <v>3.58</v>
          </cell>
          <cell r="H38" t="str">
            <v>Giỏi</v>
          </cell>
        </row>
        <row r="39">
          <cell r="B39" t="str">
            <v>16DQ5802010433</v>
          </cell>
          <cell r="C39" t="str">
            <v>Võ Huỳnh</v>
          </cell>
          <cell r="D39" t="str">
            <v>Nguyên</v>
          </cell>
          <cell r="G39">
            <v>3</v>
          </cell>
          <cell r="H39" t="str">
            <v>Khá</v>
          </cell>
        </row>
        <row r="40">
          <cell r="B40" t="str">
            <v>16DQ5802010434</v>
          </cell>
          <cell r="C40" t="str">
            <v>Nguyễn Thanh</v>
          </cell>
          <cell r="D40" t="str">
            <v>Nhàn</v>
          </cell>
          <cell r="G40">
            <v>2.75</v>
          </cell>
          <cell r="H40" t="str">
            <v>Khá</v>
          </cell>
        </row>
        <row r="41">
          <cell r="B41" t="str">
            <v>16DQ5802010435</v>
          </cell>
          <cell r="C41" t="str">
            <v>Thiều Nguyễn Thành</v>
          </cell>
          <cell r="D41" t="str">
            <v>Nhân</v>
          </cell>
          <cell r="G41">
            <v>1.14</v>
          </cell>
          <cell r="H41" t="str">
            <v>Yếu</v>
          </cell>
        </row>
        <row r="42">
          <cell r="B42" t="str">
            <v>16DQ5802010393</v>
          </cell>
          <cell r="C42" t="str">
            <v>Trần Văn</v>
          </cell>
          <cell r="D42" t="str">
            <v>Nhơn</v>
          </cell>
          <cell r="G42">
            <v>3.64</v>
          </cell>
          <cell r="H42" t="str">
            <v>Xuất sắc</v>
          </cell>
        </row>
        <row r="43">
          <cell r="B43" t="str">
            <v>16DQ5802010394</v>
          </cell>
          <cell r="C43" t="str">
            <v>Hoàng Văn</v>
          </cell>
          <cell r="D43" t="str">
            <v>Phát</v>
          </cell>
          <cell r="G43">
            <v>2.89</v>
          </cell>
          <cell r="H43" t="str">
            <v>Khá</v>
          </cell>
        </row>
        <row r="44">
          <cell r="B44" t="str">
            <v>16DQ5802010436</v>
          </cell>
          <cell r="C44" t="str">
            <v>Nguyễn Văn</v>
          </cell>
          <cell r="D44" t="str">
            <v>Phú</v>
          </cell>
          <cell r="G44">
            <v>2.52</v>
          </cell>
          <cell r="H44" t="str">
            <v>Khá</v>
          </cell>
        </row>
        <row r="45">
          <cell r="B45" t="str">
            <v>16DQ5802010041</v>
          </cell>
          <cell r="C45" t="str">
            <v>Nguyễn Khánh</v>
          </cell>
          <cell r="D45" t="str">
            <v>Phương</v>
          </cell>
          <cell r="G45">
            <v>0.62</v>
          </cell>
          <cell r="H45" t="str">
            <v>Yếu</v>
          </cell>
        </row>
        <row r="46">
          <cell r="B46" t="str">
            <v>16DQ5802010437</v>
          </cell>
          <cell r="C46" t="str">
            <v>Nguyễn Thành</v>
          </cell>
          <cell r="D46" t="str">
            <v>Phúc</v>
          </cell>
          <cell r="G46">
            <v>3.3</v>
          </cell>
          <cell r="H46" t="str">
            <v>Giỏi</v>
          </cell>
        </row>
        <row r="47">
          <cell r="B47" t="str">
            <v>16DQ5802010439</v>
          </cell>
          <cell r="C47" t="str">
            <v>Huỳnh Duy</v>
          </cell>
          <cell r="D47" t="str">
            <v>Phương</v>
          </cell>
          <cell r="G47">
            <v>3.25</v>
          </cell>
          <cell r="H47" t="str">
            <v>Giỏi</v>
          </cell>
        </row>
        <row r="48">
          <cell r="B48" t="str">
            <v>16DQ5802010438</v>
          </cell>
          <cell r="C48" t="str">
            <v>Phạm Văn</v>
          </cell>
          <cell r="D48" t="str">
            <v>Phước</v>
          </cell>
          <cell r="G48">
            <v>3.3</v>
          </cell>
          <cell r="H48" t="str">
            <v>Giỏi</v>
          </cell>
        </row>
        <row r="49">
          <cell r="B49" t="str">
            <v>16DQ5802010440</v>
          </cell>
          <cell r="C49" t="str">
            <v>Nguyễn Minh</v>
          </cell>
          <cell r="D49" t="str">
            <v>Quang</v>
          </cell>
          <cell r="G49">
            <v>1.95</v>
          </cell>
          <cell r="H49" t="str">
            <v>Yếu</v>
          </cell>
        </row>
        <row r="50">
          <cell r="B50" t="str">
            <v>16DQ5802010441</v>
          </cell>
          <cell r="C50" t="str">
            <v>Nguyễn Tú</v>
          </cell>
          <cell r="D50" t="str">
            <v>Quy</v>
          </cell>
          <cell r="G50">
            <v>2.73</v>
          </cell>
          <cell r="H50" t="str">
            <v>Khá</v>
          </cell>
        </row>
        <row r="51">
          <cell r="B51" t="str">
            <v>16DQ5802010442</v>
          </cell>
          <cell r="C51" t="str">
            <v>Huỳnh Lý</v>
          </cell>
          <cell r="D51" t="str">
            <v>Quỵnh</v>
          </cell>
          <cell r="G51">
            <v>2.84</v>
          </cell>
          <cell r="H51" t="str">
            <v>Khá</v>
          </cell>
        </row>
        <row r="52">
          <cell r="B52" t="str">
            <v>16DQ5802010443</v>
          </cell>
          <cell r="C52" t="str">
            <v>Nguyễn Thành</v>
          </cell>
          <cell r="D52" t="str">
            <v>Sang</v>
          </cell>
          <cell r="G52">
            <v>2.73</v>
          </cell>
          <cell r="H52" t="str">
            <v>Khá</v>
          </cell>
        </row>
        <row r="53">
          <cell r="B53" t="str">
            <v>16DQ5802010444</v>
          </cell>
          <cell r="C53" t="str">
            <v>Diệp Thế</v>
          </cell>
          <cell r="D53" t="str">
            <v>Tài</v>
          </cell>
          <cell r="G53">
            <v>2.8</v>
          </cell>
          <cell r="H53" t="str">
            <v>Khá</v>
          </cell>
        </row>
        <row r="54">
          <cell r="B54" t="str">
            <v>16DQ5802010446</v>
          </cell>
          <cell r="C54" t="str">
            <v>Hồ Minh</v>
          </cell>
          <cell r="D54" t="str">
            <v>Tân</v>
          </cell>
          <cell r="G54">
            <v>2.25</v>
          </cell>
          <cell r="H54" t="str">
            <v>Trung bình</v>
          </cell>
        </row>
        <row r="55">
          <cell r="B55" t="str">
            <v>16DQ5802010445</v>
          </cell>
          <cell r="C55" t="str">
            <v>Nguyễn Ngọc</v>
          </cell>
          <cell r="D55" t="str">
            <v>Tân</v>
          </cell>
          <cell r="G55">
            <v>3</v>
          </cell>
          <cell r="H55" t="str">
            <v>Khá</v>
          </cell>
        </row>
        <row r="56">
          <cell r="B56" t="str">
            <v>16DQ5802010447</v>
          </cell>
          <cell r="C56" t="str">
            <v>Nguyễn Tấn</v>
          </cell>
          <cell r="D56" t="str">
            <v>Thái</v>
          </cell>
          <cell r="G56">
            <v>2.59</v>
          </cell>
          <cell r="H56" t="str">
            <v>Khá</v>
          </cell>
        </row>
        <row r="57">
          <cell r="B57" t="str">
            <v>16DQ5802010448</v>
          </cell>
          <cell r="C57" t="str">
            <v>Nguyễn Văn</v>
          </cell>
          <cell r="D57" t="str">
            <v>Thái</v>
          </cell>
          <cell r="G57">
            <v>2.27</v>
          </cell>
          <cell r="H57" t="str">
            <v>Trung bình</v>
          </cell>
        </row>
        <row r="58">
          <cell r="B58" t="str">
            <v>16DQ5802010400</v>
          </cell>
          <cell r="C58" t="str">
            <v>Lê Văn</v>
          </cell>
          <cell r="D58" t="str">
            <v>Thành</v>
          </cell>
          <cell r="G58">
            <v>3.18</v>
          </cell>
          <cell r="H58" t="str">
            <v>Khá</v>
          </cell>
        </row>
        <row r="59">
          <cell r="B59" t="str">
            <v>16DQ5802010401</v>
          </cell>
          <cell r="C59" t="str">
            <v>Bùi Đức</v>
          </cell>
          <cell r="D59" t="str">
            <v>Thảo</v>
          </cell>
          <cell r="G59">
            <v>3.52</v>
          </cell>
          <cell r="H59" t="str">
            <v>Giỏi</v>
          </cell>
        </row>
        <row r="60">
          <cell r="B60" t="str">
            <v>16DQ5802010450</v>
          </cell>
          <cell r="C60" t="str">
            <v>Đồng Thanh</v>
          </cell>
          <cell r="D60" t="str">
            <v>Thảo</v>
          </cell>
          <cell r="G60">
            <v>2.36</v>
          </cell>
          <cell r="H60" t="str">
            <v>Trung bình</v>
          </cell>
        </row>
        <row r="61">
          <cell r="B61" t="str">
            <v>16DQ5802010449</v>
          </cell>
          <cell r="C61" t="str">
            <v>Phạm Văn</v>
          </cell>
          <cell r="D61" t="str">
            <v>Thân</v>
          </cell>
          <cell r="G61">
            <v>3.57</v>
          </cell>
          <cell r="H61" t="str">
            <v>Giỏi</v>
          </cell>
        </row>
        <row r="62">
          <cell r="B62" t="str">
            <v>16DQ5802010398</v>
          </cell>
          <cell r="C62" t="str">
            <v>Lê Văn</v>
          </cell>
          <cell r="D62" t="str">
            <v>Thận</v>
          </cell>
          <cell r="G62">
            <v>2.55</v>
          </cell>
          <cell r="H62" t="str">
            <v>Khá</v>
          </cell>
        </row>
        <row r="63">
          <cell r="B63" t="str">
            <v>16DQ5802010451</v>
          </cell>
          <cell r="C63" t="str">
            <v>Nguyễn Minh</v>
          </cell>
          <cell r="D63" t="str">
            <v>Thiện</v>
          </cell>
          <cell r="G63">
            <v>2.52</v>
          </cell>
          <cell r="H63" t="str">
            <v>Khá</v>
          </cell>
        </row>
        <row r="64">
          <cell r="B64" t="str">
            <v>16DQ5802010452</v>
          </cell>
          <cell r="C64" t="str">
            <v>Lưu Văn</v>
          </cell>
          <cell r="D64" t="str">
            <v>Thoại</v>
          </cell>
          <cell r="G64">
            <v>1.84</v>
          </cell>
          <cell r="H64" t="str">
            <v>Yếu</v>
          </cell>
        </row>
        <row r="65">
          <cell r="B65" t="str">
            <v>16DQ5802010454</v>
          </cell>
          <cell r="C65" t="str">
            <v>Văn Phú</v>
          </cell>
          <cell r="D65" t="str">
            <v>Tính</v>
          </cell>
          <cell r="G65">
            <v>2</v>
          </cell>
          <cell r="H65" t="str">
            <v>Trung bình</v>
          </cell>
        </row>
        <row r="66">
          <cell r="B66" t="str">
            <v>16DQ5802010455</v>
          </cell>
          <cell r="C66" t="str">
            <v>Phan Lê</v>
          </cell>
          <cell r="D66" t="str">
            <v>Tri</v>
          </cell>
          <cell r="G66">
            <v>2.25</v>
          </cell>
          <cell r="H66" t="str">
            <v>Trung bình</v>
          </cell>
        </row>
        <row r="67">
          <cell r="B67" t="str">
            <v>16DQ5802010456</v>
          </cell>
          <cell r="C67" t="str">
            <v>Hà Trịnh</v>
          </cell>
          <cell r="D67" t="str">
            <v>Trung</v>
          </cell>
          <cell r="G67">
            <v>0.86</v>
          </cell>
          <cell r="H67" t="str">
            <v>Yếu</v>
          </cell>
        </row>
        <row r="68">
          <cell r="B68" t="str">
            <v>16DQ5802010410</v>
          </cell>
          <cell r="C68" t="str">
            <v>Lưu Quang</v>
          </cell>
          <cell r="D68" t="str">
            <v>Trung</v>
          </cell>
          <cell r="G68">
            <v>2.39</v>
          </cell>
          <cell r="H68" t="str">
            <v>Trung bình</v>
          </cell>
        </row>
        <row r="69">
          <cell r="B69" t="str">
            <v>16DQ5802010457</v>
          </cell>
          <cell r="C69" t="str">
            <v>Đàm Viết</v>
          </cell>
          <cell r="D69" t="str">
            <v>Tuân</v>
          </cell>
          <cell r="G69">
            <v>2.8</v>
          </cell>
          <cell r="H69" t="str">
            <v>Khá</v>
          </cell>
        </row>
        <row r="70">
          <cell r="B70" t="str">
            <v>16DQ5802010458</v>
          </cell>
          <cell r="C70" t="str">
            <v>Huỳnh Trọng</v>
          </cell>
          <cell r="D70" t="str">
            <v>Tuấn</v>
          </cell>
          <cell r="G70">
            <v>2.59</v>
          </cell>
          <cell r="H70" t="str">
            <v>Khá</v>
          </cell>
        </row>
        <row r="71">
          <cell r="B71" t="str">
            <v>16DQ5802010459</v>
          </cell>
          <cell r="C71" t="str">
            <v>Đặng Ngọc</v>
          </cell>
          <cell r="D71" t="str">
            <v>Tỵ</v>
          </cell>
          <cell r="G71">
            <v>2.6</v>
          </cell>
          <cell r="H71" t="str">
            <v>Khá</v>
          </cell>
        </row>
        <row r="72">
          <cell r="B72" t="str">
            <v>16DQ5802010460</v>
          </cell>
          <cell r="C72" t="str">
            <v>Trương Quốc</v>
          </cell>
          <cell r="D72" t="str">
            <v>Việt</v>
          </cell>
          <cell r="G72">
            <v>2.54</v>
          </cell>
          <cell r="H72" t="str">
            <v>Khá</v>
          </cell>
        </row>
        <row r="73">
          <cell r="B73" t="str">
            <v>16DQ5802010461</v>
          </cell>
          <cell r="C73" t="str">
            <v>Nguyễn Văn</v>
          </cell>
          <cell r="D73" t="str">
            <v>Vỡn</v>
          </cell>
          <cell r="G73">
            <v>2.32</v>
          </cell>
          <cell r="H73" t="str">
            <v>Trung bình</v>
          </cell>
        </row>
        <row r="74">
          <cell r="B74" t="str">
            <v>16DQ5802010462</v>
          </cell>
          <cell r="C74" t="str">
            <v>Nguyễn Minh</v>
          </cell>
          <cell r="D74" t="str">
            <v>Vũ</v>
          </cell>
          <cell r="G74">
            <v>2.23</v>
          </cell>
          <cell r="H74" t="str">
            <v>Trung bình</v>
          </cell>
        </row>
        <row r="75">
          <cell r="B75" t="str">
            <v>16DQ5802010463</v>
          </cell>
          <cell r="C75" t="str">
            <v>Đoàn Ngọc</v>
          </cell>
          <cell r="D75" t="str">
            <v>Vương</v>
          </cell>
          <cell r="G75">
            <v>3.09</v>
          </cell>
          <cell r="H75" t="str">
            <v>Khá</v>
          </cell>
        </row>
        <row r="76">
          <cell r="B76" t="str">
            <v>16DQ5802010464</v>
          </cell>
          <cell r="C76" t="str">
            <v>Phan Huỳnh</v>
          </cell>
          <cell r="D76" t="str">
            <v>Vỹ</v>
          </cell>
          <cell r="G76">
            <v>0.55</v>
          </cell>
          <cell r="H76" t="str">
            <v>Yếu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B10" t="str">
            <v>15DQ5802010334</v>
          </cell>
          <cell r="C10" t="str">
            <v>Ngô Ngọc</v>
          </cell>
          <cell r="D10" t="str">
            <v>Bửu</v>
          </cell>
          <cell r="G10">
            <v>3.25</v>
          </cell>
          <cell r="H10" t="str">
            <v>Giỏi</v>
          </cell>
        </row>
        <row r="11">
          <cell r="B11" t="str">
            <v>15DQ5802010335</v>
          </cell>
          <cell r="C11" t="str">
            <v>Nguyễn Bảo</v>
          </cell>
          <cell r="D11" t="str">
            <v>Chương</v>
          </cell>
          <cell r="G11">
            <v>2.3</v>
          </cell>
          <cell r="H11" t="str">
            <v>Trung bình</v>
          </cell>
        </row>
        <row r="12">
          <cell r="B12" t="str">
            <v>15DQ5802010398</v>
          </cell>
          <cell r="C12" t="str">
            <v>Trần Văn</v>
          </cell>
          <cell r="D12" t="str">
            <v>Công</v>
          </cell>
          <cell r="G12">
            <v>1.85</v>
          </cell>
          <cell r="H12" t="str">
            <v>Yếu</v>
          </cell>
        </row>
        <row r="13">
          <cell r="B13" t="str">
            <v>15DQ5802010336</v>
          </cell>
          <cell r="C13" t="str">
            <v>Lê Đức Duy</v>
          </cell>
          <cell r="D13" t="str">
            <v>Cường</v>
          </cell>
          <cell r="G13">
            <v>2.1</v>
          </cell>
          <cell r="H13" t="str">
            <v>Trung bình</v>
          </cell>
        </row>
        <row r="14">
          <cell r="B14" t="str">
            <v>15DQ5802010343</v>
          </cell>
          <cell r="C14" t="str">
            <v>Nguyễn</v>
          </cell>
          <cell r="D14" t="str">
            <v>Dũng</v>
          </cell>
          <cell r="G14">
            <v>2.2</v>
          </cell>
          <cell r="H14" t="str">
            <v>Trung bình</v>
          </cell>
        </row>
        <row r="15">
          <cell r="B15" t="str">
            <v>15DQ5802010342</v>
          </cell>
          <cell r="C15" t="str">
            <v>Ngô Văn</v>
          </cell>
          <cell r="D15" t="str">
            <v>Dũng</v>
          </cell>
          <cell r="G15">
            <v>2.2</v>
          </cell>
          <cell r="H15" t="str">
            <v>Trung bình</v>
          </cell>
        </row>
        <row r="16">
          <cell r="B16" t="str">
            <v>15DQ5802010344</v>
          </cell>
          <cell r="C16" t="str">
            <v>Nguyễn Mạnh</v>
          </cell>
          <cell r="D16" t="str">
            <v>Dũng</v>
          </cell>
          <cell r="G16">
            <v>2.35</v>
          </cell>
          <cell r="H16" t="str">
            <v>Trung bình</v>
          </cell>
        </row>
        <row r="17">
          <cell r="B17" t="str">
            <v>15DQ5802010345</v>
          </cell>
          <cell r="C17" t="str">
            <v>Ngô Tùng</v>
          </cell>
          <cell r="D17" t="str">
            <v>Dương</v>
          </cell>
          <cell r="G17">
            <v>2.45</v>
          </cell>
          <cell r="H17" t="str">
            <v>Trung bình</v>
          </cell>
        </row>
        <row r="18">
          <cell r="B18" t="str">
            <v>15DQ5802010346</v>
          </cell>
          <cell r="C18" t="str">
            <v>Đoàn Phương</v>
          </cell>
          <cell r="D18" t="str">
            <v>Dỹ</v>
          </cell>
          <cell r="G18">
            <v>3.1</v>
          </cell>
          <cell r="H18" t="str">
            <v>Khá</v>
          </cell>
        </row>
        <row r="19">
          <cell r="B19" t="str">
            <v>15DQ5802010688</v>
          </cell>
          <cell r="C19" t="str">
            <v>Lê Tấn</v>
          </cell>
          <cell r="D19" t="str">
            <v>Đạt</v>
          </cell>
          <cell r="G19">
            <v>1.5</v>
          </cell>
          <cell r="H19" t="str">
            <v>Yếu</v>
          </cell>
        </row>
        <row r="20">
          <cell r="B20" t="str">
            <v>15DQ5802010338</v>
          </cell>
          <cell r="C20" t="str">
            <v>Nguyễn Thành</v>
          </cell>
          <cell r="D20" t="str">
            <v>Đạt</v>
          </cell>
          <cell r="G20">
            <v>2.6</v>
          </cell>
          <cell r="H20" t="str">
            <v>Khá</v>
          </cell>
        </row>
        <row r="21">
          <cell r="B21" t="str">
            <v>15DQ5802010337</v>
          </cell>
          <cell r="C21" t="str">
            <v>Thẩm Thành</v>
          </cell>
          <cell r="D21" t="str">
            <v>Đạt</v>
          </cell>
          <cell r="G21">
            <v>2.9</v>
          </cell>
          <cell r="H21" t="str">
            <v>Khá</v>
          </cell>
        </row>
        <row r="22">
          <cell r="B22" t="str">
            <v>15DQ5802010340</v>
          </cell>
          <cell r="C22" t="str">
            <v>Đặng Thành</v>
          </cell>
          <cell r="D22" t="str">
            <v>Đức</v>
          </cell>
          <cell r="G22">
            <v>2.9</v>
          </cell>
          <cell r="H22" t="str">
            <v>Khá</v>
          </cell>
        </row>
        <row r="23">
          <cell r="B23" t="str">
            <v>15DQ5802010341</v>
          </cell>
          <cell r="C23" t="str">
            <v>Nguyễn Lê Hùng</v>
          </cell>
          <cell r="D23" t="str">
            <v>Đức</v>
          </cell>
          <cell r="G23">
            <v>2.35</v>
          </cell>
          <cell r="H23" t="str">
            <v>Trung bình</v>
          </cell>
        </row>
        <row r="24">
          <cell r="B24" t="str">
            <v>15DQ5802010339</v>
          </cell>
          <cell r="C24" t="str">
            <v>Phạm Thành</v>
          </cell>
          <cell r="D24" t="str">
            <v>Đức</v>
          </cell>
          <cell r="G24">
            <v>2.8</v>
          </cell>
          <cell r="H24" t="str">
            <v>Khá</v>
          </cell>
        </row>
        <row r="25">
          <cell r="B25" t="str">
            <v>15DQ5802010347</v>
          </cell>
          <cell r="C25" t="str">
            <v>Lê Trần Tuấn</v>
          </cell>
          <cell r="D25" t="str">
            <v>Em</v>
          </cell>
          <cell r="G25">
            <v>1.65</v>
          </cell>
          <cell r="H25" t="str">
            <v>Yếu</v>
          </cell>
        </row>
        <row r="26">
          <cell r="B26" t="str">
            <v>15DQ5802010394</v>
          </cell>
          <cell r="C26" t="str">
            <v>Nguyễn Nhật</v>
          </cell>
          <cell r="D26" t="str">
            <v>Hào</v>
          </cell>
          <cell r="G26">
            <v>2.1</v>
          </cell>
          <cell r="H26" t="str">
            <v>Trung bình</v>
          </cell>
        </row>
        <row r="27">
          <cell r="B27" t="str">
            <v>15DQ5802010230</v>
          </cell>
          <cell r="C27" t="str">
            <v>Võ Thanh</v>
          </cell>
          <cell r="D27" t="str">
            <v>Hậu</v>
          </cell>
          <cell r="G27">
            <v>1.85</v>
          </cell>
          <cell r="H27" t="str">
            <v>Yếu</v>
          </cell>
        </row>
        <row r="28">
          <cell r="B28" t="str">
            <v>15DQ5802010350</v>
          </cell>
          <cell r="C28" t="str">
            <v>Nguyễn Thanh</v>
          </cell>
          <cell r="D28" t="str">
            <v>Hiếu</v>
          </cell>
          <cell r="G28">
            <v>2.5</v>
          </cell>
          <cell r="H28" t="str">
            <v>Khá</v>
          </cell>
        </row>
        <row r="29">
          <cell r="B29" t="str">
            <v>15DQ5802010348</v>
          </cell>
          <cell r="C29" t="str">
            <v>Trần Tư</v>
          </cell>
          <cell r="D29" t="str">
            <v>Hiền</v>
          </cell>
          <cell r="G29">
            <v>2.45</v>
          </cell>
          <cell r="H29" t="str">
            <v>Trung bình</v>
          </cell>
        </row>
        <row r="30">
          <cell r="B30" t="str">
            <v>15DQ5802010349</v>
          </cell>
          <cell r="C30" t="str">
            <v>Nguyễn Hoàng</v>
          </cell>
          <cell r="D30" t="str">
            <v>Hiệp</v>
          </cell>
          <cell r="G30">
            <v>2.8</v>
          </cell>
          <cell r="H30" t="str">
            <v>Khá</v>
          </cell>
        </row>
        <row r="31">
          <cell r="B31" t="str">
            <v>15DQ5802010352</v>
          </cell>
          <cell r="C31" t="str">
            <v>Võ Minh</v>
          </cell>
          <cell r="D31" t="str">
            <v>Hoàng</v>
          </cell>
          <cell r="G31">
            <v>2.2</v>
          </cell>
          <cell r="H31" t="str">
            <v>Trung bình</v>
          </cell>
        </row>
        <row r="32">
          <cell r="B32" t="str">
            <v>15DQ5802010351</v>
          </cell>
          <cell r="C32" t="str">
            <v>Nguyễn Hải</v>
          </cell>
          <cell r="D32" t="str">
            <v>Hồ</v>
          </cell>
          <cell r="G32">
            <v>3.1</v>
          </cell>
          <cell r="H32" t="str">
            <v>Khá</v>
          </cell>
        </row>
        <row r="33">
          <cell r="B33" t="str">
            <v>15DQ5802010355</v>
          </cell>
          <cell r="C33" t="str">
            <v>Nguyễn Doãn</v>
          </cell>
          <cell r="D33" t="str">
            <v>Huy</v>
          </cell>
          <cell r="G33">
            <v>2.65</v>
          </cell>
          <cell r="H33" t="str">
            <v>Khá</v>
          </cell>
        </row>
        <row r="34">
          <cell r="B34" t="str">
            <v>15DQ5802010356</v>
          </cell>
          <cell r="C34" t="str">
            <v>Lương Đình</v>
          </cell>
          <cell r="D34" t="str">
            <v>Huynh</v>
          </cell>
          <cell r="G34">
            <v>1.65</v>
          </cell>
          <cell r="H34" t="str">
            <v>Yếu</v>
          </cell>
        </row>
        <row r="35">
          <cell r="B35" t="str">
            <v>15DQ5802010353</v>
          </cell>
          <cell r="C35" t="str">
            <v>Huỳnh Văn</v>
          </cell>
          <cell r="D35" t="str">
            <v>Hùng</v>
          </cell>
          <cell r="G35">
            <v>2.2</v>
          </cell>
          <cell r="H35" t="str">
            <v>Trung bình</v>
          </cell>
        </row>
        <row r="36">
          <cell r="B36" t="str">
            <v>15DQ5802010354</v>
          </cell>
          <cell r="C36" t="str">
            <v>Phan Tiên</v>
          </cell>
          <cell r="D36" t="str">
            <v>Hưng</v>
          </cell>
          <cell r="G36">
            <v>2.05</v>
          </cell>
          <cell r="H36" t="str">
            <v>Trung bình</v>
          </cell>
        </row>
        <row r="37">
          <cell r="B37" t="str">
            <v>15DQ5802010397</v>
          </cell>
          <cell r="C37" t="str">
            <v>Trần Hữu</v>
          </cell>
          <cell r="D37" t="str">
            <v>Hưng</v>
          </cell>
          <cell r="G37">
            <v>1.2</v>
          </cell>
          <cell r="H37" t="str">
            <v>Yếu</v>
          </cell>
        </row>
        <row r="38">
          <cell r="B38" t="str">
            <v>15DQ5802010357</v>
          </cell>
          <cell r="C38" t="str">
            <v>Phan Nguyễn Khang</v>
          </cell>
          <cell r="D38" t="str">
            <v>Hy</v>
          </cell>
          <cell r="G38">
            <v>2.65</v>
          </cell>
          <cell r="H38" t="str">
            <v>Khá</v>
          </cell>
        </row>
        <row r="39">
          <cell r="B39" t="str">
            <v>15DQ5802010358</v>
          </cell>
          <cell r="C39" t="str">
            <v>Nguyễn Đăng</v>
          </cell>
          <cell r="D39" t="str">
            <v>Khoa</v>
          </cell>
          <cell r="G39">
            <v>2.85</v>
          </cell>
          <cell r="H39" t="str">
            <v>Khá</v>
          </cell>
        </row>
        <row r="40">
          <cell r="B40" t="str">
            <v>15DQ5802010403</v>
          </cell>
          <cell r="C40" t="str">
            <v>Lê Trung</v>
          </cell>
          <cell r="D40" t="str">
            <v>Kiên</v>
          </cell>
          <cell r="G40">
            <v>1.4</v>
          </cell>
          <cell r="H40" t="str">
            <v>Yếu</v>
          </cell>
        </row>
        <row r="41">
          <cell r="B41" t="str">
            <v>15DQ5802010360</v>
          </cell>
          <cell r="C41" t="str">
            <v>Đặng Thành</v>
          </cell>
          <cell r="D41" t="str">
            <v>Lễ</v>
          </cell>
          <cell r="G41">
            <v>2.35</v>
          </cell>
          <cell r="H41" t="str">
            <v>Trung bình</v>
          </cell>
        </row>
        <row r="42">
          <cell r="B42" t="str">
            <v>15DQ5802010361</v>
          </cell>
          <cell r="C42" t="str">
            <v>Hồ Sỹ</v>
          </cell>
          <cell r="D42" t="str">
            <v>Linh</v>
          </cell>
          <cell r="G42">
            <v>1.45</v>
          </cell>
          <cell r="H42" t="str">
            <v>Yếu</v>
          </cell>
        </row>
        <row r="43">
          <cell r="B43" t="str">
            <v>15DQ5802010395</v>
          </cell>
          <cell r="C43" t="str">
            <v>Nguyễn Thiên Kim</v>
          </cell>
          <cell r="D43" t="str">
            <v>Luật</v>
          </cell>
          <cell r="G43">
            <v>2.35</v>
          </cell>
          <cell r="H43" t="str">
            <v>Trung bình</v>
          </cell>
        </row>
        <row r="44">
          <cell r="B44" t="str">
            <v>15DQ5802010362</v>
          </cell>
          <cell r="C44" t="str">
            <v>Võ Tấn</v>
          </cell>
          <cell r="D44" t="str">
            <v>Lực</v>
          </cell>
          <cell r="G44">
            <v>3.2</v>
          </cell>
          <cell r="H44" t="str">
            <v>Giỏi</v>
          </cell>
        </row>
        <row r="45">
          <cell r="B45" t="str">
            <v>15DQ5802010363</v>
          </cell>
          <cell r="C45" t="str">
            <v>Lê Công</v>
          </cell>
          <cell r="D45" t="str">
            <v>Minh</v>
          </cell>
          <cell r="G45">
            <v>2.05</v>
          </cell>
          <cell r="H45" t="str">
            <v>Trung bình</v>
          </cell>
        </row>
        <row r="46">
          <cell r="B46" t="str">
            <v>15DQ5802010364</v>
          </cell>
          <cell r="C46" t="str">
            <v>Tạ Châu</v>
          </cell>
          <cell r="D46" t="str">
            <v>Nguyên</v>
          </cell>
          <cell r="G46">
            <v>2.35</v>
          </cell>
          <cell r="H46" t="str">
            <v>Trung bình</v>
          </cell>
        </row>
        <row r="47">
          <cell r="B47" t="str">
            <v>15DQ5802010365</v>
          </cell>
          <cell r="C47" t="str">
            <v>Trần Đức</v>
          </cell>
          <cell r="D47" t="str">
            <v>Nhựt</v>
          </cell>
          <cell r="G47">
            <v>2.25</v>
          </cell>
          <cell r="H47" t="str">
            <v>Trung bình</v>
          </cell>
        </row>
        <row r="48">
          <cell r="B48" t="str">
            <v>15DQ5802010366</v>
          </cell>
          <cell r="C48" t="str">
            <v>Phan Thanh</v>
          </cell>
          <cell r="D48" t="str">
            <v>Phương</v>
          </cell>
          <cell r="G48">
            <v>3.55</v>
          </cell>
          <cell r="H48" t="str">
            <v>Giỏi</v>
          </cell>
        </row>
        <row r="49">
          <cell r="B49" t="str">
            <v>15DQ5802010367</v>
          </cell>
          <cell r="C49" t="str">
            <v>Nguyễn Hoàng</v>
          </cell>
          <cell r="D49" t="str">
            <v>Quân</v>
          </cell>
          <cell r="G49">
            <v>1.65</v>
          </cell>
          <cell r="H49" t="str">
            <v>Yếu</v>
          </cell>
        </row>
        <row r="50">
          <cell r="B50" t="str">
            <v>15DQ5802010368</v>
          </cell>
          <cell r="C50" t="str">
            <v>Bùi Thanh</v>
          </cell>
          <cell r="D50" t="str">
            <v>Quí</v>
          </cell>
          <cell r="G50">
            <v>2.55</v>
          </cell>
          <cell r="H50" t="str">
            <v>Khá</v>
          </cell>
        </row>
        <row r="51">
          <cell r="B51" t="str">
            <v>15DQ5802010369</v>
          </cell>
          <cell r="C51" t="str">
            <v>Phan Mạnh</v>
          </cell>
          <cell r="D51" t="str">
            <v>Quỳnh</v>
          </cell>
          <cell r="G51">
            <v>2.05</v>
          </cell>
          <cell r="H51" t="str">
            <v>Trung bình</v>
          </cell>
        </row>
        <row r="52">
          <cell r="B52" t="str">
            <v>15DQ5802010370</v>
          </cell>
          <cell r="C52" t="str">
            <v>Đặng Văn</v>
          </cell>
          <cell r="D52" t="str">
            <v>Sang</v>
          </cell>
          <cell r="G52">
            <v>0</v>
          </cell>
          <cell r="H52" t="str">
            <v>Yếu</v>
          </cell>
        </row>
        <row r="53">
          <cell r="B53" t="str">
            <v>15DQ5802010371</v>
          </cell>
          <cell r="C53" t="str">
            <v>Võ Ngọc</v>
          </cell>
          <cell r="D53" t="str">
            <v>Sơn</v>
          </cell>
          <cell r="G53">
            <v>3.45</v>
          </cell>
          <cell r="H53" t="str">
            <v>Giỏi</v>
          </cell>
        </row>
        <row r="54">
          <cell r="B54" t="str">
            <v>15DQ5802010372</v>
          </cell>
          <cell r="C54" t="str">
            <v>Ngô Anh</v>
          </cell>
          <cell r="D54" t="str">
            <v>Tài</v>
          </cell>
          <cell r="G54">
            <v>2.7</v>
          </cell>
          <cell r="H54" t="str">
            <v>Khá</v>
          </cell>
        </row>
        <row r="55">
          <cell r="B55" t="str">
            <v>15DQ5802010373</v>
          </cell>
          <cell r="C55" t="str">
            <v>Nguyễn Công</v>
          </cell>
          <cell r="D55" t="str">
            <v>Tạo</v>
          </cell>
          <cell r="G55">
            <v>2.25</v>
          </cell>
          <cell r="H55" t="str">
            <v>Trung bình</v>
          </cell>
        </row>
        <row r="56">
          <cell r="B56" t="str">
            <v>15DQ5802010405</v>
          </cell>
          <cell r="C56" t="str">
            <v>Huỳnh Thanh</v>
          </cell>
          <cell r="D56" t="str">
            <v>Tâm</v>
          </cell>
          <cell r="G56">
            <v>1.45</v>
          </cell>
          <cell r="H56" t="str">
            <v>Yếu</v>
          </cell>
        </row>
        <row r="57">
          <cell r="B57" t="str">
            <v>15DQ5802010374</v>
          </cell>
          <cell r="C57" t="str">
            <v>Dư Quốc</v>
          </cell>
          <cell r="D57" t="str">
            <v>Thái</v>
          </cell>
          <cell r="G57">
            <v>2.05</v>
          </cell>
          <cell r="H57" t="str">
            <v>Trung bình</v>
          </cell>
        </row>
        <row r="58">
          <cell r="B58" t="str">
            <v>15DQ5802010376</v>
          </cell>
          <cell r="C58" t="str">
            <v>Trương Bách</v>
          </cell>
          <cell r="D58" t="str">
            <v>Thắng</v>
          </cell>
          <cell r="G58">
            <v>0.2</v>
          </cell>
          <cell r="H58" t="str">
            <v>Yếu</v>
          </cell>
        </row>
        <row r="59">
          <cell r="B59" t="str">
            <v>15DQ5802010375</v>
          </cell>
          <cell r="C59" t="str">
            <v>Vương Đình</v>
          </cell>
          <cell r="D59" t="str">
            <v>Thắng</v>
          </cell>
          <cell r="G59">
            <v>2.4</v>
          </cell>
          <cell r="H59" t="str">
            <v>Trung bình</v>
          </cell>
        </row>
        <row r="60">
          <cell r="B60" t="str">
            <v>15DQ5802010377</v>
          </cell>
          <cell r="C60" t="str">
            <v>Bùi Văn</v>
          </cell>
          <cell r="D60" t="str">
            <v>Thể</v>
          </cell>
          <cell r="G60">
            <v>3.15</v>
          </cell>
          <cell r="H60" t="str">
            <v>Khá</v>
          </cell>
        </row>
        <row r="61">
          <cell r="B61" t="str">
            <v>15DQ5802010378</v>
          </cell>
          <cell r="C61" t="str">
            <v>Lê Thanh</v>
          </cell>
          <cell r="D61" t="str">
            <v>Thiện</v>
          </cell>
          <cell r="G61">
            <v>2.5</v>
          </cell>
          <cell r="H61" t="str">
            <v>Khá</v>
          </cell>
        </row>
        <row r="62">
          <cell r="B62" t="str">
            <v>15DQ5802010379</v>
          </cell>
          <cell r="C62" t="str">
            <v>Trần Đình</v>
          </cell>
          <cell r="D62" t="str">
            <v>Thuận</v>
          </cell>
          <cell r="G62">
            <v>0</v>
          </cell>
          <cell r="H62" t="str">
            <v>Yếu</v>
          </cell>
        </row>
        <row r="63">
          <cell r="B63" t="str">
            <v>15DQ5802010396</v>
          </cell>
          <cell r="C63" t="str">
            <v>Lê Duy</v>
          </cell>
          <cell r="D63" t="str">
            <v>Thức</v>
          </cell>
          <cell r="G63">
            <v>1.45</v>
          </cell>
          <cell r="H63" t="str">
            <v>Yếu</v>
          </cell>
        </row>
        <row r="64">
          <cell r="B64" t="str">
            <v>15DQ5802010382</v>
          </cell>
          <cell r="C64" t="str">
            <v>Trần Đồng</v>
          </cell>
          <cell r="D64" t="str">
            <v>Tiến</v>
          </cell>
          <cell r="G64">
            <v>3.45</v>
          </cell>
          <cell r="H64" t="str">
            <v>Giỏi</v>
          </cell>
        </row>
        <row r="65">
          <cell r="B65" t="str">
            <v>15DQ5802010383</v>
          </cell>
          <cell r="C65" t="str">
            <v>Nguyễn Hữu</v>
          </cell>
          <cell r="D65" t="str">
            <v>Tín</v>
          </cell>
          <cell r="G65">
            <v>1.3</v>
          </cell>
          <cell r="H65" t="str">
            <v>Yếu</v>
          </cell>
        </row>
        <row r="66">
          <cell r="B66" t="str">
            <v>15DQ5802010384</v>
          </cell>
          <cell r="C66" t="str">
            <v>Nguyễn Thanh</v>
          </cell>
          <cell r="D66" t="str">
            <v>Tính</v>
          </cell>
          <cell r="G66">
            <v>2.15</v>
          </cell>
          <cell r="H66" t="str">
            <v>Trung bình</v>
          </cell>
        </row>
        <row r="67">
          <cell r="B67" t="str">
            <v>15DQ5802010406</v>
          </cell>
          <cell r="C67" t="str">
            <v>Nguyễn Trần Minh</v>
          </cell>
          <cell r="D67" t="str">
            <v>Tuấn</v>
          </cell>
          <cell r="G67">
            <v>1.7</v>
          </cell>
          <cell r="H67" t="str">
            <v>Yếu</v>
          </cell>
        </row>
        <row r="68">
          <cell r="B68" t="str">
            <v>15DQ5802010386</v>
          </cell>
          <cell r="C68" t="str">
            <v>Nguyễn Văn</v>
          </cell>
          <cell r="D68" t="str">
            <v>Tuấn</v>
          </cell>
          <cell r="G68">
            <v>2.35</v>
          </cell>
          <cell r="H68" t="str">
            <v>Trung bình</v>
          </cell>
        </row>
        <row r="69">
          <cell r="B69" t="str">
            <v>15DQ5802010385</v>
          </cell>
          <cell r="C69" t="str">
            <v>Ngô Quốc Anh</v>
          </cell>
          <cell r="D69" t="str">
            <v>Tú</v>
          </cell>
          <cell r="G69">
            <v>1.95</v>
          </cell>
          <cell r="H69" t="str">
            <v>Yếu</v>
          </cell>
        </row>
        <row r="70">
          <cell r="B70" t="str">
            <v>15DQ5802010387</v>
          </cell>
          <cell r="C70" t="str">
            <v>Huỳnh Xuân</v>
          </cell>
          <cell r="D70" t="str">
            <v>Viện</v>
          </cell>
          <cell r="G70">
            <v>1.75</v>
          </cell>
          <cell r="H70" t="str">
            <v>Yếu</v>
          </cell>
        </row>
        <row r="71">
          <cell r="B71" t="str">
            <v>15DQ5802010404</v>
          </cell>
          <cell r="C71" t="str">
            <v>Lê</v>
          </cell>
          <cell r="D71" t="str">
            <v>Vinh</v>
          </cell>
          <cell r="G71">
            <v>1.9</v>
          </cell>
          <cell r="H71" t="str">
            <v>Yếu</v>
          </cell>
        </row>
        <row r="72">
          <cell r="B72" t="str">
            <v>15DQ5802010388</v>
          </cell>
          <cell r="C72" t="str">
            <v>Nguyễn Phong</v>
          </cell>
          <cell r="D72" t="str">
            <v>Vinh</v>
          </cell>
          <cell r="G72">
            <v>1.75</v>
          </cell>
          <cell r="H72" t="str">
            <v>Yếu</v>
          </cell>
        </row>
        <row r="73">
          <cell r="B73" t="str">
            <v>15DQ5802010389</v>
          </cell>
          <cell r="C73" t="str">
            <v>Lê Văn</v>
          </cell>
          <cell r="D73" t="str">
            <v>Vũ</v>
          </cell>
          <cell r="G73">
            <v>2.05</v>
          </cell>
          <cell r="H73" t="str">
            <v>Trung bình</v>
          </cell>
        </row>
        <row r="74">
          <cell r="B74" t="str">
            <v>15DQ5802010684</v>
          </cell>
          <cell r="C74" t="str">
            <v>Nguyễn Duy</v>
          </cell>
          <cell r="D74" t="str">
            <v>Vũ</v>
          </cell>
          <cell r="G74">
            <v>1.45</v>
          </cell>
          <cell r="H74" t="str">
            <v>Yếu</v>
          </cell>
        </row>
        <row r="75">
          <cell r="B75" t="str">
            <v>15DQ5802010390</v>
          </cell>
          <cell r="C75" t="str">
            <v>Nguyễn Hoàn</v>
          </cell>
          <cell r="D75" t="str">
            <v>Vũ</v>
          </cell>
          <cell r="G75">
            <v>1.55</v>
          </cell>
          <cell r="H75" t="str">
            <v>Yếu</v>
          </cell>
        </row>
        <row r="76">
          <cell r="B76" t="str">
            <v>15DQ5802010391</v>
          </cell>
          <cell r="C76" t="str">
            <v>Hoàng Bảo</v>
          </cell>
          <cell r="D76" t="str">
            <v>Vương</v>
          </cell>
          <cell r="G76">
            <v>1.8</v>
          </cell>
          <cell r="H76" t="str">
            <v>Yếu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B10" t="str">
            <v>15DQ5802010334</v>
          </cell>
          <cell r="C10" t="str">
            <v>Ngô Ngọc</v>
          </cell>
          <cell r="D10" t="str">
            <v>Bửu</v>
          </cell>
          <cell r="G10">
            <v>3.09</v>
          </cell>
          <cell r="H10" t="str">
            <v>Khá</v>
          </cell>
        </row>
        <row r="11">
          <cell r="B11" t="str">
            <v>15DQ5802010335</v>
          </cell>
          <cell r="C11" t="str">
            <v>Nguyễn Bảo</v>
          </cell>
          <cell r="D11" t="str">
            <v>Chương</v>
          </cell>
          <cell r="G11">
            <v>1.09</v>
          </cell>
          <cell r="H11" t="str">
            <v>Yếu</v>
          </cell>
        </row>
        <row r="12">
          <cell r="B12" t="str">
            <v>15DQ5802010398</v>
          </cell>
          <cell r="C12" t="str">
            <v>Trần Văn</v>
          </cell>
          <cell r="D12" t="str">
            <v>Công</v>
          </cell>
          <cell r="G12">
            <v>0.53</v>
          </cell>
          <cell r="H12" t="str">
            <v>Yếu</v>
          </cell>
        </row>
        <row r="13">
          <cell r="B13" t="str">
            <v>15DQ5802010336</v>
          </cell>
          <cell r="C13" t="str">
            <v>Lê Đức Duy</v>
          </cell>
          <cell r="D13" t="str">
            <v>Cường</v>
          </cell>
          <cell r="G13">
            <v>1.78</v>
          </cell>
          <cell r="H13" t="str">
            <v>Yếu</v>
          </cell>
        </row>
        <row r="14">
          <cell r="B14" t="str">
            <v>15DQ5802010343</v>
          </cell>
          <cell r="C14" t="str">
            <v>Nguyễn</v>
          </cell>
          <cell r="D14" t="str">
            <v>Dũng</v>
          </cell>
          <cell r="G14">
            <v>1.91</v>
          </cell>
          <cell r="H14" t="str">
            <v>Yếu</v>
          </cell>
        </row>
        <row r="15">
          <cell r="B15" t="str">
            <v>15DQ5802010342</v>
          </cell>
          <cell r="C15" t="str">
            <v>Ngô Văn</v>
          </cell>
          <cell r="D15" t="str">
            <v>Dũng</v>
          </cell>
          <cell r="G15">
            <v>2.75</v>
          </cell>
          <cell r="H15" t="str">
            <v>Khá</v>
          </cell>
        </row>
        <row r="16">
          <cell r="B16" t="str">
            <v>15DQ5802010344</v>
          </cell>
          <cell r="C16" t="str">
            <v>Nguyễn Mạnh</v>
          </cell>
          <cell r="D16" t="str">
            <v>Dũng</v>
          </cell>
          <cell r="G16">
            <v>1.47</v>
          </cell>
          <cell r="H16" t="str">
            <v>Yếu</v>
          </cell>
        </row>
        <row r="17">
          <cell r="B17" t="str">
            <v>15DQ5802010345</v>
          </cell>
          <cell r="C17" t="str">
            <v>Ngô Tùng</v>
          </cell>
          <cell r="D17" t="str">
            <v>Dương</v>
          </cell>
          <cell r="G17">
            <v>1.91</v>
          </cell>
          <cell r="H17" t="str">
            <v>Yếu</v>
          </cell>
        </row>
        <row r="18">
          <cell r="B18" t="str">
            <v>15DQ5802010346</v>
          </cell>
          <cell r="C18" t="str">
            <v>Đoàn Phương</v>
          </cell>
          <cell r="D18" t="str">
            <v>Dỹ</v>
          </cell>
          <cell r="G18">
            <v>2</v>
          </cell>
          <cell r="H18" t="str">
            <v>Trung bình</v>
          </cell>
        </row>
        <row r="19">
          <cell r="B19" t="str">
            <v>15DQ5802010688</v>
          </cell>
          <cell r="C19" t="str">
            <v>Lê Tấn</v>
          </cell>
          <cell r="D19" t="str">
            <v>Đạt</v>
          </cell>
          <cell r="G19">
            <v>0</v>
          </cell>
          <cell r="H19" t="str">
            <v>Yếu</v>
          </cell>
        </row>
        <row r="20">
          <cell r="B20" t="str">
            <v>15DQ5802010338</v>
          </cell>
          <cell r="C20" t="str">
            <v>Nguyễn Thành</v>
          </cell>
          <cell r="D20" t="str">
            <v>Đạt</v>
          </cell>
          <cell r="G20">
            <v>2.03</v>
          </cell>
          <cell r="H20" t="str">
            <v>Trung bình</v>
          </cell>
        </row>
        <row r="21">
          <cell r="B21" t="str">
            <v>15DQ5802010337</v>
          </cell>
          <cell r="C21" t="str">
            <v>Thẩm Thành</v>
          </cell>
          <cell r="D21" t="str">
            <v>Đạt</v>
          </cell>
          <cell r="G21">
            <v>1.72</v>
          </cell>
          <cell r="H21" t="str">
            <v>Yếu</v>
          </cell>
        </row>
        <row r="22">
          <cell r="B22" t="str">
            <v>15DQ5802010340</v>
          </cell>
          <cell r="C22" t="str">
            <v>Đặng Thành</v>
          </cell>
          <cell r="D22" t="str">
            <v>Đức</v>
          </cell>
          <cell r="G22">
            <v>1.63</v>
          </cell>
          <cell r="H22" t="str">
            <v>Yếu</v>
          </cell>
        </row>
        <row r="23">
          <cell r="B23" t="str">
            <v>15DQ5802010341</v>
          </cell>
          <cell r="C23" t="str">
            <v>Nguyễn Lê Hùng</v>
          </cell>
          <cell r="D23" t="str">
            <v>Đức</v>
          </cell>
          <cell r="G23">
            <v>1.13</v>
          </cell>
          <cell r="H23" t="str">
            <v>Yếu</v>
          </cell>
        </row>
        <row r="24">
          <cell r="B24" t="str">
            <v>15DQ5802010339</v>
          </cell>
          <cell r="C24" t="str">
            <v>Phạm Thành</v>
          </cell>
          <cell r="D24" t="str">
            <v>Đức</v>
          </cell>
          <cell r="G24">
            <v>2.25</v>
          </cell>
          <cell r="H24" t="str">
            <v>Trung bình</v>
          </cell>
        </row>
        <row r="25">
          <cell r="B25" t="str">
            <v>15DQ5802010347</v>
          </cell>
          <cell r="C25" t="str">
            <v>Lê Trần Tuấn</v>
          </cell>
          <cell r="D25" t="str">
            <v>Em</v>
          </cell>
          <cell r="G25">
            <v>0</v>
          </cell>
          <cell r="H25" t="str">
            <v>Yếu</v>
          </cell>
        </row>
        <row r="26">
          <cell r="B26" t="str">
            <v>15DQ5802010394</v>
          </cell>
          <cell r="C26" t="str">
            <v>Nguyễn Nhật</v>
          </cell>
          <cell r="D26" t="str">
            <v>Hào</v>
          </cell>
          <cell r="G26">
            <v>0.63</v>
          </cell>
          <cell r="H26" t="str">
            <v>Yếu</v>
          </cell>
        </row>
        <row r="27">
          <cell r="B27" t="str">
            <v>15DQ5802010230</v>
          </cell>
          <cell r="C27" t="str">
            <v>Võ Thanh</v>
          </cell>
          <cell r="D27" t="str">
            <v>Hậu</v>
          </cell>
          <cell r="G27">
            <v>0</v>
          </cell>
          <cell r="H27" t="str">
            <v>Yếu</v>
          </cell>
        </row>
        <row r="28">
          <cell r="B28" t="str">
            <v>15DQ5802010350</v>
          </cell>
          <cell r="C28" t="str">
            <v>Nguyễn Thanh</v>
          </cell>
          <cell r="D28" t="str">
            <v>Hiếu</v>
          </cell>
          <cell r="G28">
            <v>0.78</v>
          </cell>
          <cell r="H28" t="str">
            <v>Yếu</v>
          </cell>
        </row>
        <row r="29">
          <cell r="B29" t="str">
            <v>15DQ5802010348</v>
          </cell>
          <cell r="C29" t="str">
            <v>Trần Tư</v>
          </cell>
          <cell r="D29" t="str">
            <v>Hiền</v>
          </cell>
          <cell r="G29">
            <v>1.66</v>
          </cell>
          <cell r="H29" t="str">
            <v>Yếu</v>
          </cell>
        </row>
        <row r="30">
          <cell r="B30" t="str">
            <v>15DQ5802010349</v>
          </cell>
          <cell r="C30" t="str">
            <v>Nguyễn Hoàng</v>
          </cell>
          <cell r="D30" t="str">
            <v>Hiệp</v>
          </cell>
          <cell r="G30">
            <v>1.63</v>
          </cell>
          <cell r="H30" t="str">
            <v>Yếu</v>
          </cell>
        </row>
        <row r="31">
          <cell r="B31" t="str">
            <v>15DQ5802010352</v>
          </cell>
          <cell r="C31" t="str">
            <v>Võ Minh</v>
          </cell>
          <cell r="D31" t="str">
            <v>Hoàng</v>
          </cell>
          <cell r="G31">
            <v>0.81</v>
          </cell>
          <cell r="H31" t="str">
            <v>Yếu</v>
          </cell>
        </row>
        <row r="32">
          <cell r="B32" t="str">
            <v>15DQ5802010351</v>
          </cell>
          <cell r="C32" t="str">
            <v>Nguyễn Hải</v>
          </cell>
          <cell r="D32" t="str">
            <v>Hồ</v>
          </cell>
          <cell r="G32">
            <v>2.53</v>
          </cell>
          <cell r="H32" t="str">
            <v>Khá</v>
          </cell>
        </row>
        <row r="33">
          <cell r="B33" t="str">
            <v>15DQ5802010355</v>
          </cell>
          <cell r="C33" t="str">
            <v>Nguyễn Doãn</v>
          </cell>
          <cell r="D33" t="str">
            <v>Huy</v>
          </cell>
          <cell r="G33">
            <v>1.41</v>
          </cell>
          <cell r="H33" t="str">
            <v>Yếu</v>
          </cell>
        </row>
        <row r="34">
          <cell r="B34" t="str">
            <v>15DQ5802010356</v>
          </cell>
          <cell r="C34" t="str">
            <v>Lương Đình</v>
          </cell>
          <cell r="D34" t="str">
            <v>Huynh</v>
          </cell>
          <cell r="G34">
            <v>1.13</v>
          </cell>
          <cell r="H34" t="str">
            <v>Yếu</v>
          </cell>
        </row>
        <row r="35">
          <cell r="B35" t="str">
            <v>15DQ5802010353</v>
          </cell>
          <cell r="C35" t="str">
            <v>Huỳnh Văn</v>
          </cell>
          <cell r="D35" t="str">
            <v>Hùng</v>
          </cell>
          <cell r="G35">
            <v>0.91</v>
          </cell>
          <cell r="H35" t="str">
            <v>Yếu</v>
          </cell>
        </row>
        <row r="36">
          <cell r="B36" t="str">
            <v>15DQ5802010354</v>
          </cell>
          <cell r="C36" t="str">
            <v>Phan Tiên</v>
          </cell>
          <cell r="D36" t="str">
            <v>Hưng</v>
          </cell>
          <cell r="G36">
            <v>0.91</v>
          </cell>
          <cell r="H36" t="str">
            <v>Yếu</v>
          </cell>
        </row>
        <row r="37">
          <cell r="B37" t="str">
            <v>15DQ5802010397</v>
          </cell>
          <cell r="C37" t="str">
            <v>Trần Hữu</v>
          </cell>
          <cell r="D37" t="str">
            <v>Hưng</v>
          </cell>
          <cell r="G37">
            <v>0</v>
          </cell>
          <cell r="H37" t="str">
            <v>Yếu</v>
          </cell>
        </row>
        <row r="38">
          <cell r="B38" t="str">
            <v>15DQ5802010357</v>
          </cell>
          <cell r="C38" t="str">
            <v>Phan Nguyễn Khang</v>
          </cell>
          <cell r="D38" t="str">
            <v>Hy</v>
          </cell>
          <cell r="G38">
            <v>1.28</v>
          </cell>
          <cell r="H38" t="str">
            <v>Yếu</v>
          </cell>
        </row>
        <row r="39">
          <cell r="B39" t="str">
            <v>15DQ5802010358</v>
          </cell>
          <cell r="C39" t="str">
            <v>Nguyễn Đăng</v>
          </cell>
          <cell r="D39" t="str">
            <v>Khoa</v>
          </cell>
          <cell r="G39">
            <v>1.69</v>
          </cell>
          <cell r="H39" t="str">
            <v>Yếu</v>
          </cell>
        </row>
        <row r="40">
          <cell r="B40" t="str">
            <v>15DQ5802010403</v>
          </cell>
          <cell r="C40" t="str">
            <v>Lê Trung</v>
          </cell>
          <cell r="D40" t="str">
            <v>Kiên</v>
          </cell>
          <cell r="G40">
            <v>0</v>
          </cell>
          <cell r="H40" t="str">
            <v>Yếu</v>
          </cell>
        </row>
        <row r="41">
          <cell r="B41" t="str">
            <v>15DQ5802010360</v>
          </cell>
          <cell r="C41" t="str">
            <v>Đặng Thành</v>
          </cell>
          <cell r="D41" t="str">
            <v>Lễ</v>
          </cell>
          <cell r="G41">
            <v>1.81</v>
          </cell>
          <cell r="H41" t="str">
            <v>Yếu</v>
          </cell>
        </row>
        <row r="42">
          <cell r="B42" t="str">
            <v>15DQ5802010361</v>
          </cell>
          <cell r="C42" t="str">
            <v>Hồ Sỹ</v>
          </cell>
          <cell r="D42" t="str">
            <v>Linh</v>
          </cell>
          <cell r="G42">
            <v>0.38</v>
          </cell>
          <cell r="H42" t="str">
            <v>Yếu</v>
          </cell>
        </row>
        <row r="43">
          <cell r="B43" t="str">
            <v>15DQ5802010395</v>
          </cell>
          <cell r="C43" t="str">
            <v>Nguyễn Thiên Kim</v>
          </cell>
          <cell r="D43" t="str">
            <v>Luật</v>
          </cell>
          <cell r="G43">
            <v>1.72</v>
          </cell>
          <cell r="H43" t="str">
            <v>Yếu</v>
          </cell>
        </row>
        <row r="44">
          <cell r="B44" t="str">
            <v>15DQ5802010362</v>
          </cell>
          <cell r="C44" t="str">
            <v>Võ Tấn</v>
          </cell>
          <cell r="D44" t="str">
            <v>Lực</v>
          </cell>
          <cell r="G44">
            <v>3.63</v>
          </cell>
          <cell r="H44" t="str">
            <v>Xuất sắc</v>
          </cell>
        </row>
        <row r="45">
          <cell r="B45" t="str">
            <v>15DQ5802010363</v>
          </cell>
          <cell r="C45" t="str">
            <v>Lê Công</v>
          </cell>
          <cell r="D45" t="str">
            <v>Minh</v>
          </cell>
          <cell r="G45">
            <v>1.28</v>
          </cell>
          <cell r="H45" t="str">
            <v>Yếu</v>
          </cell>
        </row>
        <row r="46">
          <cell r="B46" t="str">
            <v>15DQ5802010364</v>
          </cell>
          <cell r="C46" t="str">
            <v>Tạ Châu</v>
          </cell>
          <cell r="D46" t="str">
            <v>Nguyên</v>
          </cell>
          <cell r="G46">
            <v>1.41</v>
          </cell>
          <cell r="H46" t="str">
            <v>Yếu</v>
          </cell>
        </row>
        <row r="47">
          <cell r="B47" t="str">
            <v>15DQ5802010365</v>
          </cell>
          <cell r="C47" t="str">
            <v>Trần Đức</v>
          </cell>
          <cell r="D47" t="str">
            <v>Nhựt</v>
          </cell>
          <cell r="G47">
            <v>1.09</v>
          </cell>
          <cell r="H47" t="str">
            <v>Yếu</v>
          </cell>
        </row>
        <row r="48">
          <cell r="B48" t="str">
            <v>15DQ5802010366</v>
          </cell>
          <cell r="C48" t="str">
            <v>Phan Thanh</v>
          </cell>
          <cell r="D48" t="str">
            <v>Phương</v>
          </cell>
          <cell r="G48">
            <v>3.63</v>
          </cell>
          <cell r="H48" t="str">
            <v>Xuất sắc</v>
          </cell>
        </row>
        <row r="49">
          <cell r="B49" t="str">
            <v>15DQ5802010367</v>
          </cell>
          <cell r="C49" t="str">
            <v>Nguyễn Hoàng</v>
          </cell>
          <cell r="D49" t="str">
            <v>Quân</v>
          </cell>
          <cell r="G49">
            <v>0.97</v>
          </cell>
          <cell r="H49" t="str">
            <v>Yếu</v>
          </cell>
        </row>
        <row r="50">
          <cell r="B50" t="str">
            <v>15DQ5802010368</v>
          </cell>
          <cell r="C50" t="str">
            <v>Bùi Thanh</v>
          </cell>
          <cell r="D50" t="str">
            <v>Quí</v>
          </cell>
          <cell r="G50">
            <v>1.84</v>
          </cell>
          <cell r="H50" t="str">
            <v>Yếu</v>
          </cell>
        </row>
        <row r="51">
          <cell r="B51" t="str">
            <v>15DQ5802010369</v>
          </cell>
          <cell r="C51" t="str">
            <v>Phan Mạnh</v>
          </cell>
          <cell r="D51" t="str">
            <v>Quỳnh</v>
          </cell>
          <cell r="G51">
            <v>1.16</v>
          </cell>
          <cell r="H51" t="str">
            <v>Yếu</v>
          </cell>
        </row>
        <row r="52">
          <cell r="B52" t="str">
            <v>15DQ5802010371</v>
          </cell>
          <cell r="C52" t="str">
            <v>Võ Ngọc</v>
          </cell>
          <cell r="D52" t="str">
            <v>Sơn</v>
          </cell>
          <cell r="G52">
            <v>3.59</v>
          </cell>
          <cell r="H52" t="str">
            <v>Giỏi</v>
          </cell>
        </row>
        <row r="53">
          <cell r="B53" t="str">
            <v>15DQ5802010372</v>
          </cell>
          <cell r="C53" t="str">
            <v>Ngô Anh</v>
          </cell>
          <cell r="D53" t="str">
            <v>Tài</v>
          </cell>
          <cell r="G53">
            <v>1.94</v>
          </cell>
          <cell r="H53" t="str">
            <v>Yếu</v>
          </cell>
        </row>
        <row r="54">
          <cell r="B54" t="str">
            <v>15DQ5802010373</v>
          </cell>
          <cell r="C54" t="str">
            <v>Nguyễn Công</v>
          </cell>
          <cell r="D54" t="str">
            <v>Tạo</v>
          </cell>
          <cell r="G54">
            <v>1.25</v>
          </cell>
          <cell r="H54" t="str">
            <v>Yếu</v>
          </cell>
        </row>
        <row r="55">
          <cell r="B55" t="str">
            <v>15DQ5802010405</v>
          </cell>
          <cell r="C55" t="str">
            <v>Huỳnh Thanh</v>
          </cell>
          <cell r="D55" t="str">
            <v>Tâm</v>
          </cell>
          <cell r="G55">
            <v>1.5</v>
          </cell>
          <cell r="H55" t="str">
            <v>Yếu</v>
          </cell>
        </row>
        <row r="56">
          <cell r="B56" t="str">
            <v>15DQ5802010374</v>
          </cell>
          <cell r="C56" t="str">
            <v>Dư Quốc</v>
          </cell>
          <cell r="D56" t="str">
            <v>Thái</v>
          </cell>
          <cell r="G56">
            <v>1.13</v>
          </cell>
          <cell r="H56" t="str">
            <v>Yếu</v>
          </cell>
        </row>
        <row r="57">
          <cell r="B57" t="str">
            <v>15DQ5802010375</v>
          </cell>
          <cell r="C57" t="str">
            <v>Vương Đình</v>
          </cell>
          <cell r="D57" t="str">
            <v>Thắng</v>
          </cell>
          <cell r="G57">
            <v>0.53</v>
          </cell>
          <cell r="H57" t="str">
            <v>Yếu</v>
          </cell>
        </row>
        <row r="58">
          <cell r="B58" t="str">
            <v>15DQ5802010377</v>
          </cell>
          <cell r="C58" t="str">
            <v>Bùi Văn</v>
          </cell>
          <cell r="D58" t="str">
            <v>Thể</v>
          </cell>
          <cell r="G58">
            <v>3.28</v>
          </cell>
          <cell r="H58" t="str">
            <v>Giỏi</v>
          </cell>
        </row>
        <row r="59">
          <cell r="B59" t="str">
            <v>15DQ5802010378</v>
          </cell>
          <cell r="C59" t="str">
            <v>Lê Thanh</v>
          </cell>
          <cell r="D59" t="str">
            <v>Thiện</v>
          </cell>
          <cell r="G59">
            <v>2.34</v>
          </cell>
          <cell r="H59" t="str">
            <v>Trung bình</v>
          </cell>
        </row>
        <row r="60">
          <cell r="B60" t="str">
            <v>15DQ5802010396</v>
          </cell>
          <cell r="C60" t="str">
            <v>Lê Duy</v>
          </cell>
          <cell r="D60" t="str">
            <v>Thức</v>
          </cell>
          <cell r="G60">
            <v>0.19</v>
          </cell>
          <cell r="H60" t="str">
            <v>Yếu</v>
          </cell>
        </row>
        <row r="61">
          <cell r="B61" t="str">
            <v>15DQ5802010382</v>
          </cell>
          <cell r="C61" t="str">
            <v>Trần Đồng</v>
          </cell>
          <cell r="D61" t="str">
            <v>Tiến</v>
          </cell>
          <cell r="G61">
            <v>3.25</v>
          </cell>
          <cell r="H61" t="str">
            <v>Giỏi</v>
          </cell>
        </row>
        <row r="62">
          <cell r="B62" t="str">
            <v>15DQ5802010383</v>
          </cell>
          <cell r="C62" t="str">
            <v>Nguyễn Hữu</v>
          </cell>
          <cell r="D62" t="str">
            <v>Tín</v>
          </cell>
          <cell r="G62">
            <v>0.72</v>
          </cell>
          <cell r="H62" t="str">
            <v>Yếu</v>
          </cell>
        </row>
        <row r="63">
          <cell r="B63" t="str">
            <v>15DQ5802010384</v>
          </cell>
          <cell r="C63" t="str">
            <v>Nguyễn Thanh</v>
          </cell>
          <cell r="D63" t="str">
            <v>Tính</v>
          </cell>
          <cell r="G63">
            <v>1.34</v>
          </cell>
          <cell r="H63" t="str">
            <v>Yếu</v>
          </cell>
        </row>
        <row r="64">
          <cell r="B64" t="str">
            <v>15DQ5802010406</v>
          </cell>
          <cell r="C64" t="str">
            <v>Nguyễn Trần Minh</v>
          </cell>
          <cell r="D64" t="str">
            <v>Tuấn</v>
          </cell>
          <cell r="G64">
            <v>0</v>
          </cell>
          <cell r="H64" t="str">
            <v>Yếu</v>
          </cell>
        </row>
        <row r="65">
          <cell r="B65" t="str">
            <v>15DQ5802010386</v>
          </cell>
          <cell r="C65" t="str">
            <v>Nguyễn Văn</v>
          </cell>
          <cell r="D65" t="str">
            <v>Tuấn</v>
          </cell>
          <cell r="G65">
            <v>2.06</v>
          </cell>
          <cell r="H65" t="str">
            <v>Trung bình</v>
          </cell>
        </row>
        <row r="66">
          <cell r="B66" t="str">
            <v>15DQ5802010385</v>
          </cell>
          <cell r="C66" t="str">
            <v>Ngô Quốc Anh</v>
          </cell>
          <cell r="D66" t="str">
            <v>Tú</v>
          </cell>
          <cell r="G66">
            <v>1.81</v>
          </cell>
          <cell r="H66" t="str">
            <v>Yếu</v>
          </cell>
        </row>
        <row r="67">
          <cell r="B67" t="str">
            <v>15DQ5802010387</v>
          </cell>
          <cell r="C67" t="str">
            <v>Huỳnh Xuân</v>
          </cell>
          <cell r="D67" t="str">
            <v>Viện</v>
          </cell>
          <cell r="G67">
            <v>1.38</v>
          </cell>
          <cell r="H67" t="str">
            <v>Yếu</v>
          </cell>
        </row>
        <row r="68">
          <cell r="B68" t="str">
            <v>15DQ5802010404</v>
          </cell>
          <cell r="C68" t="str">
            <v>Lê</v>
          </cell>
          <cell r="D68" t="str">
            <v>Vinh</v>
          </cell>
          <cell r="G68">
            <v>0</v>
          </cell>
          <cell r="H68" t="str">
            <v>Yếu</v>
          </cell>
        </row>
        <row r="69">
          <cell r="B69" t="str">
            <v>15DQ5802010388</v>
          </cell>
          <cell r="C69" t="str">
            <v>Nguyễn Phong</v>
          </cell>
          <cell r="D69" t="str">
            <v>Vinh</v>
          </cell>
          <cell r="G69">
            <v>1.38</v>
          </cell>
          <cell r="H69" t="str">
            <v>Yếu</v>
          </cell>
        </row>
        <row r="70">
          <cell r="B70" t="str">
            <v>15DQ5802010389</v>
          </cell>
          <cell r="C70" t="str">
            <v>Lê Văn</v>
          </cell>
          <cell r="D70" t="str">
            <v>Vũ</v>
          </cell>
          <cell r="G70">
            <v>1.09</v>
          </cell>
          <cell r="H70" t="str">
            <v>Yếu</v>
          </cell>
        </row>
        <row r="71">
          <cell r="B71" t="str">
            <v>15DQ5802010684</v>
          </cell>
          <cell r="C71" t="str">
            <v>Nguyễn Duy</v>
          </cell>
          <cell r="D71" t="str">
            <v>Vũ</v>
          </cell>
          <cell r="G71">
            <v>0.44</v>
          </cell>
          <cell r="H71" t="str">
            <v>Yếu</v>
          </cell>
        </row>
        <row r="72">
          <cell r="B72" t="str">
            <v>15DQ5802010390</v>
          </cell>
          <cell r="C72" t="str">
            <v>Nguyễn Hoàn</v>
          </cell>
          <cell r="D72" t="str">
            <v>Vũ</v>
          </cell>
          <cell r="G72">
            <v>0</v>
          </cell>
          <cell r="H72" t="str">
            <v>Yếu</v>
          </cell>
        </row>
        <row r="73">
          <cell r="B73" t="str">
            <v>15DQ5802010391</v>
          </cell>
          <cell r="C73" t="str">
            <v>Hoàng Bảo</v>
          </cell>
          <cell r="D73" t="str">
            <v>Vương</v>
          </cell>
          <cell r="G73">
            <v>1.63</v>
          </cell>
          <cell r="H73" t="str">
            <v>Yếu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B10" t="str">
            <v>16DQ5802010068</v>
          </cell>
          <cell r="C10" t="str">
            <v>Nguyễn Vũ</v>
          </cell>
          <cell r="D10" t="str">
            <v>An</v>
          </cell>
          <cell r="G10">
            <v>3.25</v>
          </cell>
          <cell r="H10" t="str">
            <v>Giỏi</v>
          </cell>
        </row>
        <row r="11">
          <cell r="B11" t="str">
            <v>16DQ5802010069</v>
          </cell>
          <cell r="C11" t="str">
            <v>Đỗ Quốc</v>
          </cell>
          <cell r="D11" t="str">
            <v>Bảo</v>
          </cell>
          <cell r="G11">
            <v>2.44</v>
          </cell>
          <cell r="H11" t="str">
            <v>Trung bình</v>
          </cell>
        </row>
        <row r="12">
          <cell r="B12" t="str">
            <v>16DQ5802010070</v>
          </cell>
          <cell r="C12" t="str">
            <v>Hồ Chính</v>
          </cell>
          <cell r="D12" t="str">
            <v>Bửu</v>
          </cell>
          <cell r="G12">
            <v>1.92</v>
          </cell>
          <cell r="H12" t="str">
            <v>Yếu</v>
          </cell>
        </row>
        <row r="13">
          <cell r="B13" t="str">
            <v>16DQ5802010071</v>
          </cell>
          <cell r="C13" t="str">
            <v>Lê</v>
          </cell>
          <cell r="D13" t="str">
            <v>Chiêu</v>
          </cell>
          <cell r="G13">
            <v>2.47</v>
          </cell>
          <cell r="H13" t="str">
            <v>Trung bình</v>
          </cell>
        </row>
        <row r="14">
          <cell r="B14" t="str">
            <v>16DQ5802010072</v>
          </cell>
          <cell r="C14" t="str">
            <v>Đinh Mạnh</v>
          </cell>
          <cell r="D14" t="str">
            <v>Cường</v>
          </cell>
          <cell r="G14">
            <v>1.21</v>
          </cell>
          <cell r="H14" t="str">
            <v>Yếu</v>
          </cell>
        </row>
        <row r="15">
          <cell r="B15" t="str">
            <v>16DQ5802010078</v>
          </cell>
          <cell r="C15" t="str">
            <v>Trần Văn</v>
          </cell>
          <cell r="D15" t="str">
            <v>Duy</v>
          </cell>
          <cell r="G15">
            <v>2.36</v>
          </cell>
          <cell r="H15" t="str">
            <v>Trung bình</v>
          </cell>
        </row>
        <row r="16">
          <cell r="B16" t="str">
            <v>16DQ5802010073</v>
          </cell>
          <cell r="C16" t="str">
            <v>Trương Văn</v>
          </cell>
          <cell r="D16" t="str">
            <v>Đại</v>
          </cell>
          <cell r="G16">
            <v>3.11</v>
          </cell>
          <cell r="H16" t="str">
            <v>Khá</v>
          </cell>
        </row>
        <row r="17">
          <cell r="B17" t="str">
            <v>16DQ5802010074</v>
          </cell>
          <cell r="C17" t="str">
            <v>Lê Phước</v>
          </cell>
          <cell r="D17" t="str">
            <v>Đạt</v>
          </cell>
          <cell r="G17">
            <v>2</v>
          </cell>
          <cell r="H17" t="str">
            <v>Trung bình</v>
          </cell>
        </row>
        <row r="18">
          <cell r="B18" t="str">
            <v>16DQ5802010075</v>
          </cell>
          <cell r="C18" t="str">
            <v>Lưu Thành</v>
          </cell>
          <cell r="D18" t="str">
            <v>Đạt</v>
          </cell>
          <cell r="G18">
            <v>1.58</v>
          </cell>
          <cell r="H18" t="str">
            <v>Yếu</v>
          </cell>
        </row>
        <row r="19">
          <cell r="B19" t="str">
            <v>16DQ5802010076</v>
          </cell>
          <cell r="C19" t="str">
            <v>Lê Thanh</v>
          </cell>
          <cell r="D19" t="str">
            <v>Đức</v>
          </cell>
          <cell r="G19">
            <v>1.58</v>
          </cell>
          <cell r="H19" t="str">
            <v>Yếu</v>
          </cell>
        </row>
        <row r="20">
          <cell r="B20" t="str">
            <v>16DQ5802010079</v>
          </cell>
          <cell r="C20" t="str">
            <v>Hồ Quốc</v>
          </cell>
          <cell r="D20" t="str">
            <v>Giang</v>
          </cell>
          <cell r="G20">
            <v>1.71</v>
          </cell>
          <cell r="H20" t="str">
            <v>Yếu</v>
          </cell>
        </row>
        <row r="21">
          <cell r="B21" t="str">
            <v>16DQ5802010372</v>
          </cell>
          <cell r="C21" t="str">
            <v>Đào Tấn</v>
          </cell>
          <cell r="D21" t="str">
            <v>Hào</v>
          </cell>
          <cell r="G21">
            <v>2.78</v>
          </cell>
          <cell r="H21" t="str">
            <v>Khá</v>
          </cell>
        </row>
        <row r="22">
          <cell r="B22" t="str">
            <v>16DQ5802010081</v>
          </cell>
          <cell r="C22" t="str">
            <v>Thái Huy</v>
          </cell>
          <cell r="D22" t="str">
            <v>Hiến</v>
          </cell>
          <cell r="G22">
            <v>2.28</v>
          </cell>
          <cell r="H22" t="str">
            <v>Trung bình</v>
          </cell>
        </row>
        <row r="23">
          <cell r="B23" t="str">
            <v>16DQ5802010082</v>
          </cell>
          <cell r="C23" t="str">
            <v>Lê Trọng</v>
          </cell>
          <cell r="D23" t="str">
            <v>Hiếu</v>
          </cell>
          <cell r="G23">
            <v>3.29</v>
          </cell>
          <cell r="H23" t="str">
            <v>Giỏi</v>
          </cell>
        </row>
        <row r="24">
          <cell r="B24" t="str">
            <v>16DQ5802010083</v>
          </cell>
          <cell r="C24" t="str">
            <v>Nguyễn Văn</v>
          </cell>
          <cell r="D24" t="str">
            <v>Hoà</v>
          </cell>
          <cell r="G24">
            <v>1.81</v>
          </cell>
          <cell r="H24" t="str">
            <v>Yếu</v>
          </cell>
        </row>
        <row r="25">
          <cell r="B25" t="str">
            <v>16DQ5802010085</v>
          </cell>
          <cell r="C25" t="str">
            <v>Nguyễn Hồ Quốc</v>
          </cell>
          <cell r="D25" t="str">
            <v>Huy</v>
          </cell>
          <cell r="G25">
            <v>2.19</v>
          </cell>
          <cell r="H25" t="str">
            <v>Trung bình</v>
          </cell>
        </row>
        <row r="26">
          <cell r="B26" t="str">
            <v>16DQ5802010086</v>
          </cell>
          <cell r="C26" t="str">
            <v>Nguyễn Hy</v>
          </cell>
          <cell r="D26" t="str">
            <v>Kha</v>
          </cell>
          <cell r="G26">
            <v>2.45</v>
          </cell>
          <cell r="H26" t="str">
            <v>Trung bình</v>
          </cell>
        </row>
        <row r="27">
          <cell r="B27" t="str">
            <v>16DQ5802010087</v>
          </cell>
          <cell r="C27" t="str">
            <v>Nguyễn Văn</v>
          </cell>
          <cell r="D27" t="str">
            <v>Khánh</v>
          </cell>
          <cell r="G27">
            <v>2.67</v>
          </cell>
          <cell r="H27" t="str">
            <v>Khá</v>
          </cell>
        </row>
        <row r="28">
          <cell r="B28" t="str">
            <v>16DQ5802010088</v>
          </cell>
          <cell r="C28" t="str">
            <v>Nguyễn Anh</v>
          </cell>
          <cell r="D28" t="str">
            <v>Kiệt</v>
          </cell>
          <cell r="G28">
            <v>2.08</v>
          </cell>
          <cell r="H28" t="str">
            <v>Trung bình</v>
          </cell>
        </row>
        <row r="29">
          <cell r="B29" t="str">
            <v>16DQ5802010089</v>
          </cell>
          <cell r="C29" t="str">
            <v>Nguyễn Nhật</v>
          </cell>
          <cell r="D29" t="str">
            <v>Linh</v>
          </cell>
          <cell r="G29">
            <v>3.64</v>
          </cell>
          <cell r="H29" t="str">
            <v>Xuất sắc</v>
          </cell>
        </row>
        <row r="30">
          <cell r="B30" t="str">
            <v>16DQ5802010090</v>
          </cell>
          <cell r="C30" t="str">
            <v>Trần Khánh</v>
          </cell>
          <cell r="D30" t="str">
            <v>Luân</v>
          </cell>
          <cell r="G30">
            <v>2.22</v>
          </cell>
          <cell r="H30" t="str">
            <v>Trung bình</v>
          </cell>
        </row>
        <row r="31">
          <cell r="B31" t="str">
            <v>16DQ5802010091</v>
          </cell>
          <cell r="C31" t="str">
            <v>Phạm Công</v>
          </cell>
          <cell r="D31" t="str">
            <v>Mến</v>
          </cell>
          <cell r="G31">
            <v>2.22</v>
          </cell>
          <cell r="H31" t="str">
            <v>Trung bình</v>
          </cell>
        </row>
        <row r="32">
          <cell r="B32" t="str">
            <v>16DQ5802010092</v>
          </cell>
          <cell r="C32" t="str">
            <v>Nguyễn Nhật</v>
          </cell>
          <cell r="D32" t="str">
            <v>Minh</v>
          </cell>
          <cell r="G32">
            <v>3.36</v>
          </cell>
          <cell r="H32" t="str">
            <v>Giỏi</v>
          </cell>
        </row>
        <row r="33">
          <cell r="B33" t="str">
            <v>16DQ5802010093</v>
          </cell>
          <cell r="C33" t="str">
            <v>Võ Đình</v>
          </cell>
          <cell r="D33" t="str">
            <v>Nghĩa</v>
          </cell>
          <cell r="G33">
            <v>0</v>
          </cell>
          <cell r="H33" t="str">
            <v>Yếu</v>
          </cell>
        </row>
        <row r="34">
          <cell r="B34" t="str">
            <v>16DQ5802010094</v>
          </cell>
          <cell r="C34" t="str">
            <v>Dương Trọng</v>
          </cell>
          <cell r="D34" t="str">
            <v>Nhân</v>
          </cell>
          <cell r="G34">
            <v>3.5</v>
          </cell>
          <cell r="H34" t="str">
            <v>Giỏi</v>
          </cell>
        </row>
        <row r="35">
          <cell r="B35" t="str">
            <v>16DQ5802010095</v>
          </cell>
          <cell r="C35" t="str">
            <v>Thái Văn</v>
          </cell>
          <cell r="D35" t="str">
            <v>Nhiên</v>
          </cell>
          <cell r="G35">
            <v>0</v>
          </cell>
          <cell r="H35" t="str">
            <v>Yếu</v>
          </cell>
        </row>
        <row r="36">
          <cell r="B36" t="str">
            <v>16DQ5802010096</v>
          </cell>
          <cell r="C36" t="str">
            <v>Nguyễn Đình Hồng</v>
          </cell>
          <cell r="D36" t="str">
            <v>Phú</v>
          </cell>
          <cell r="G36">
            <v>2.22</v>
          </cell>
          <cell r="H36" t="str">
            <v>Trung bình</v>
          </cell>
        </row>
        <row r="37">
          <cell r="B37" t="str">
            <v>16DQ5802010098</v>
          </cell>
          <cell r="C37" t="str">
            <v>Hồ</v>
          </cell>
          <cell r="D37" t="str">
            <v>Rina</v>
          </cell>
          <cell r="G37">
            <v>0</v>
          </cell>
          <cell r="H37" t="str">
            <v>Yếu</v>
          </cell>
        </row>
        <row r="38">
          <cell r="B38" t="str">
            <v>16DQ5802010099</v>
          </cell>
          <cell r="C38" t="str">
            <v>Nguyễn Đức</v>
          </cell>
          <cell r="D38" t="str">
            <v>Sinh</v>
          </cell>
          <cell r="G38">
            <v>2.6</v>
          </cell>
          <cell r="H38" t="str">
            <v>Khá</v>
          </cell>
        </row>
        <row r="39">
          <cell r="B39" t="str">
            <v>16DQ5802010100</v>
          </cell>
          <cell r="C39" t="str">
            <v>Ngô Quốc</v>
          </cell>
          <cell r="D39" t="str">
            <v>Sỹ</v>
          </cell>
          <cell r="G39">
            <v>3.45</v>
          </cell>
          <cell r="H39" t="str">
            <v>Giỏi</v>
          </cell>
        </row>
        <row r="40">
          <cell r="B40" t="str">
            <v>16DQ5802010101</v>
          </cell>
          <cell r="C40" t="str">
            <v>Trần Nguyễn Thanh</v>
          </cell>
          <cell r="D40" t="str">
            <v>Tâm</v>
          </cell>
          <cell r="G40">
            <v>0.58</v>
          </cell>
          <cell r="H40" t="str">
            <v>Yếu</v>
          </cell>
        </row>
        <row r="41">
          <cell r="B41" t="str">
            <v>16DQ5802010102</v>
          </cell>
          <cell r="C41" t="str">
            <v>Lê Công</v>
          </cell>
          <cell r="D41" t="str">
            <v>Thái</v>
          </cell>
          <cell r="G41">
            <v>3.19</v>
          </cell>
          <cell r="H41" t="str">
            <v>Khá</v>
          </cell>
        </row>
        <row r="42">
          <cell r="B42" t="str">
            <v>16DQ5802010104</v>
          </cell>
          <cell r="C42" t="str">
            <v>Lê Minh</v>
          </cell>
          <cell r="D42" t="str">
            <v>Thành</v>
          </cell>
          <cell r="G42">
            <v>1.9</v>
          </cell>
          <cell r="H42" t="str">
            <v>Yếu</v>
          </cell>
        </row>
        <row r="43">
          <cell r="B43" t="str">
            <v>16DQ5802010306</v>
          </cell>
          <cell r="C43" t="str">
            <v>Đào Quang</v>
          </cell>
          <cell r="D43" t="str">
            <v>Thắng</v>
          </cell>
          <cell r="G43">
            <v>3.48</v>
          </cell>
          <cell r="H43" t="str">
            <v>Giỏi</v>
          </cell>
        </row>
        <row r="44">
          <cell r="B44" t="str">
            <v>16DQ5802010103</v>
          </cell>
          <cell r="C44" t="str">
            <v>Nguyễn Hữu</v>
          </cell>
          <cell r="D44" t="str">
            <v>Thắng</v>
          </cell>
          <cell r="G44">
            <v>2.86</v>
          </cell>
          <cell r="H44" t="str">
            <v>Khá</v>
          </cell>
        </row>
        <row r="45">
          <cell r="B45" t="str">
            <v>16DQ5802010106</v>
          </cell>
          <cell r="C45" t="str">
            <v>Trần Tấn</v>
          </cell>
          <cell r="D45" t="str">
            <v>Thiện</v>
          </cell>
          <cell r="G45">
            <v>3.08</v>
          </cell>
          <cell r="H45" t="str">
            <v>Khá</v>
          </cell>
        </row>
        <row r="46">
          <cell r="B46" t="str">
            <v>16DQ5802010110</v>
          </cell>
          <cell r="C46" t="str">
            <v>Mai Xuân</v>
          </cell>
          <cell r="D46" t="str">
            <v>Trận</v>
          </cell>
          <cell r="G46">
            <v>3.17</v>
          </cell>
          <cell r="H46" t="str">
            <v>Khá</v>
          </cell>
        </row>
        <row r="47">
          <cell r="B47" t="str">
            <v>16DQ5802010111</v>
          </cell>
          <cell r="C47" t="str">
            <v>Lê Minh</v>
          </cell>
          <cell r="D47" t="str">
            <v>Trung</v>
          </cell>
          <cell r="G47">
            <v>2.67</v>
          </cell>
          <cell r="H47" t="str">
            <v>Khá</v>
          </cell>
        </row>
        <row r="48">
          <cell r="B48" t="str">
            <v>16DQ5802010112</v>
          </cell>
          <cell r="C48" t="str">
            <v>Nguyễn Tấn</v>
          </cell>
          <cell r="D48" t="str">
            <v>Trường</v>
          </cell>
          <cell r="G48">
            <v>1.24</v>
          </cell>
          <cell r="H48" t="str">
            <v>Yếu</v>
          </cell>
        </row>
        <row r="49">
          <cell r="B49" t="str">
            <v>16DQ5802010114</v>
          </cell>
          <cell r="C49" t="str">
            <v>Lê Anh</v>
          </cell>
          <cell r="D49" t="str">
            <v>Tuấn</v>
          </cell>
          <cell r="G49">
            <v>1.24</v>
          </cell>
          <cell r="H49" t="str">
            <v>Yếu</v>
          </cell>
        </row>
        <row r="50">
          <cell r="B50" t="str">
            <v>16DQ5802010115</v>
          </cell>
          <cell r="C50" t="str">
            <v>Đào Trọng</v>
          </cell>
          <cell r="D50" t="str">
            <v>Tuyên</v>
          </cell>
          <cell r="G50">
            <v>3.31</v>
          </cell>
          <cell r="H50" t="str">
            <v>Giỏi</v>
          </cell>
        </row>
        <row r="51">
          <cell r="B51" t="str">
            <v>16DQ5802010113</v>
          </cell>
          <cell r="C51" t="str">
            <v>Ngô Thành</v>
          </cell>
          <cell r="D51" t="str">
            <v>Tư</v>
          </cell>
          <cell r="G51">
            <v>3</v>
          </cell>
          <cell r="H51" t="str">
            <v>Khá</v>
          </cell>
        </row>
        <row r="52">
          <cell r="B52" t="str">
            <v>16DQ5802010116</v>
          </cell>
          <cell r="C52" t="str">
            <v>Phạm Đình</v>
          </cell>
          <cell r="D52" t="str">
            <v>Văn</v>
          </cell>
          <cell r="G52">
            <v>1.98</v>
          </cell>
          <cell r="H52" t="str">
            <v>Yếu</v>
          </cell>
        </row>
        <row r="53">
          <cell r="B53" t="str">
            <v>16DQ5802010117</v>
          </cell>
          <cell r="C53" t="str">
            <v>Phan Tuấn</v>
          </cell>
          <cell r="D53" t="str">
            <v>Vinh</v>
          </cell>
          <cell r="G53">
            <v>2.97</v>
          </cell>
          <cell r="H53" t="str">
            <v>Khá</v>
          </cell>
        </row>
        <row r="54">
          <cell r="B54" t="str">
            <v>16DQ5802010118</v>
          </cell>
          <cell r="C54" t="str">
            <v>Nguyễn Văn</v>
          </cell>
          <cell r="D54" t="str">
            <v>Vũ</v>
          </cell>
          <cell r="G54">
            <v>0.58</v>
          </cell>
          <cell r="H54" t="str">
            <v>Yếu</v>
          </cell>
        </row>
        <row r="55">
          <cell r="B55" t="str">
            <v>15DQ5802010046</v>
          </cell>
          <cell r="C55" t="str">
            <v>Lê Hà</v>
          </cell>
          <cell r="D55" t="str">
            <v>Thức</v>
          </cell>
          <cell r="G55">
            <v>0</v>
          </cell>
          <cell r="H55" t="str">
            <v>Yếu</v>
          </cell>
        </row>
        <row r="56">
          <cell r="B56" t="str">
            <v>15DQ5802010024</v>
          </cell>
          <cell r="C56" t="str">
            <v>Mai Văn</v>
          </cell>
          <cell r="D56" t="str">
            <v>Long</v>
          </cell>
          <cell r="G56">
            <v>1.22</v>
          </cell>
          <cell r="H56" t="str">
            <v>Yếu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B10" t="str">
            <v>16DQ5802010120</v>
          </cell>
          <cell r="C10" t="str">
            <v>Lê Thái</v>
          </cell>
          <cell r="D10" t="str">
            <v>Bảo</v>
          </cell>
          <cell r="G10">
            <v>3.28</v>
          </cell>
          <cell r="H10" t="str">
            <v>Giỏi</v>
          </cell>
        </row>
        <row r="11">
          <cell r="B11" t="str">
            <v>16DQ5802010121</v>
          </cell>
          <cell r="C11" t="str">
            <v>Phan Văn</v>
          </cell>
          <cell r="D11" t="str">
            <v>Cang</v>
          </cell>
          <cell r="G11">
            <v>1.86</v>
          </cell>
          <cell r="H11" t="str">
            <v>Yếu</v>
          </cell>
        </row>
        <row r="12">
          <cell r="B12" t="str">
            <v>16DQ5802010123</v>
          </cell>
          <cell r="C12" t="str">
            <v>Trần Quốc</v>
          </cell>
          <cell r="D12" t="str">
            <v>Cường</v>
          </cell>
          <cell r="G12">
            <v>2.08</v>
          </cell>
          <cell r="H12" t="str">
            <v>Trung bình</v>
          </cell>
        </row>
        <row r="13">
          <cell r="B13" t="str">
            <v>16DQ5802010126</v>
          </cell>
          <cell r="C13" t="str">
            <v>Trần Đắc</v>
          </cell>
          <cell r="D13" t="str">
            <v>Dinh</v>
          </cell>
          <cell r="G13">
            <v>1.81</v>
          </cell>
          <cell r="H13" t="str">
            <v>Yếu</v>
          </cell>
        </row>
        <row r="14">
          <cell r="B14" t="str">
            <v>16DQ5802010129</v>
          </cell>
          <cell r="C14" t="str">
            <v>Lê Võ Thanh</v>
          </cell>
          <cell r="D14" t="str">
            <v>Duy</v>
          </cell>
          <cell r="G14">
            <v>2.07</v>
          </cell>
          <cell r="H14" t="str">
            <v>Trung bình</v>
          </cell>
        </row>
        <row r="15">
          <cell r="B15" t="str">
            <v>16DQ5802010128</v>
          </cell>
          <cell r="C15" t="str">
            <v>Phạm Thái</v>
          </cell>
          <cell r="D15" t="str">
            <v>Dương</v>
          </cell>
          <cell r="G15">
            <v>1.5</v>
          </cell>
          <cell r="H15" t="str">
            <v>Yếu</v>
          </cell>
        </row>
        <row r="16">
          <cell r="B16" t="str">
            <v>16DQ5802010125</v>
          </cell>
          <cell r="C16" t="str">
            <v>Hồ Thanh</v>
          </cell>
          <cell r="D16" t="str">
            <v>Đạt</v>
          </cell>
          <cell r="G16">
            <v>2.69</v>
          </cell>
          <cell r="H16" t="str">
            <v>Khá</v>
          </cell>
        </row>
        <row r="17">
          <cell r="B17" t="str">
            <v>16DQ5802010124</v>
          </cell>
          <cell r="C17" t="str">
            <v>Phạm Xuân</v>
          </cell>
          <cell r="D17" t="str">
            <v>Đăng</v>
          </cell>
          <cell r="G17">
            <v>3.56</v>
          </cell>
          <cell r="H17" t="str">
            <v>Giỏi</v>
          </cell>
        </row>
        <row r="18">
          <cell r="B18" t="str">
            <v>16DQ5802010127</v>
          </cell>
          <cell r="C18" t="str">
            <v>Nguyễn Anh</v>
          </cell>
          <cell r="D18" t="str">
            <v>Đức</v>
          </cell>
          <cell r="G18">
            <v>2.42</v>
          </cell>
          <cell r="H18" t="str">
            <v>Trung bình</v>
          </cell>
        </row>
        <row r="19">
          <cell r="B19" t="str">
            <v>16DQ5802010130</v>
          </cell>
          <cell r="C19" t="str">
            <v>Cao Thuận</v>
          </cell>
          <cell r="D19" t="str">
            <v>Hải</v>
          </cell>
          <cell r="G19">
            <v>2.39</v>
          </cell>
          <cell r="H19" t="str">
            <v>Trung bình</v>
          </cell>
        </row>
        <row r="20">
          <cell r="B20" t="str">
            <v>16DQ5802010131</v>
          </cell>
          <cell r="C20" t="str">
            <v>Phương Thanh</v>
          </cell>
          <cell r="D20" t="str">
            <v>Hảo</v>
          </cell>
          <cell r="G20">
            <v>2.61</v>
          </cell>
          <cell r="H20" t="str">
            <v>Khá</v>
          </cell>
        </row>
        <row r="21">
          <cell r="B21" t="str">
            <v>16DQ5802010133</v>
          </cell>
          <cell r="C21" t="str">
            <v>Đặng Danh</v>
          </cell>
          <cell r="D21" t="str">
            <v>Hiếu</v>
          </cell>
          <cell r="G21">
            <v>3.56</v>
          </cell>
          <cell r="H21" t="str">
            <v>Giỏi</v>
          </cell>
        </row>
        <row r="22">
          <cell r="B22" t="str">
            <v>16DQ5802010132</v>
          </cell>
          <cell r="C22" t="str">
            <v>Ngô Thị Phi</v>
          </cell>
          <cell r="D22" t="str">
            <v>Hiền</v>
          </cell>
          <cell r="G22">
            <v>2.47</v>
          </cell>
          <cell r="H22" t="str">
            <v>Trung bình</v>
          </cell>
        </row>
        <row r="23">
          <cell r="B23" t="str">
            <v>16DQ5802010134</v>
          </cell>
          <cell r="C23" t="str">
            <v>Lê Đức</v>
          </cell>
          <cell r="D23" t="str">
            <v>Hoài</v>
          </cell>
          <cell r="G23">
            <v>1.94</v>
          </cell>
          <cell r="H23" t="str">
            <v>Yếu</v>
          </cell>
        </row>
        <row r="24">
          <cell r="B24" t="str">
            <v>16DQ5802010135</v>
          </cell>
          <cell r="C24" t="str">
            <v>Huỳnh Ngọc</v>
          </cell>
          <cell r="D24" t="str">
            <v>Hoàng</v>
          </cell>
          <cell r="G24">
            <v>0.78</v>
          </cell>
          <cell r="H24" t="str">
            <v>Yếu</v>
          </cell>
        </row>
        <row r="25">
          <cell r="B25" t="str">
            <v>16DQ5802010136</v>
          </cell>
          <cell r="C25" t="str">
            <v>Ngô Quốc</v>
          </cell>
          <cell r="D25" t="str">
            <v>Huy</v>
          </cell>
          <cell r="G25">
            <v>1.94</v>
          </cell>
          <cell r="H25" t="str">
            <v>Yếu</v>
          </cell>
        </row>
        <row r="26">
          <cell r="B26" t="str">
            <v>16DQ5802010138</v>
          </cell>
          <cell r="C26" t="str">
            <v>Vũ Đình</v>
          </cell>
          <cell r="D26" t="str">
            <v>Khánh</v>
          </cell>
          <cell r="G26">
            <v>0.33</v>
          </cell>
          <cell r="H26" t="str">
            <v>Yếu</v>
          </cell>
        </row>
        <row r="27">
          <cell r="B27" t="str">
            <v>16DQ5802010140</v>
          </cell>
          <cell r="C27" t="str">
            <v>Phan Tuấn</v>
          </cell>
          <cell r="D27" t="str">
            <v>Linh</v>
          </cell>
          <cell r="G27">
            <v>1.81</v>
          </cell>
          <cell r="H27" t="str">
            <v>Yếu</v>
          </cell>
        </row>
        <row r="28">
          <cell r="B28" t="str">
            <v>16DQ5802010143</v>
          </cell>
          <cell r="C28" t="str">
            <v>Đặng Trung</v>
          </cell>
          <cell r="D28" t="str">
            <v>Minh</v>
          </cell>
          <cell r="G28">
            <v>1.56</v>
          </cell>
          <cell r="H28" t="str">
            <v>Yếu</v>
          </cell>
        </row>
        <row r="29">
          <cell r="B29" t="str">
            <v>16DQ5802010142</v>
          </cell>
          <cell r="C29" t="str">
            <v>Hồ Xuân</v>
          </cell>
          <cell r="D29" t="str">
            <v>Minh</v>
          </cell>
          <cell r="G29">
            <v>2.67</v>
          </cell>
          <cell r="H29" t="str">
            <v>Khá</v>
          </cell>
        </row>
        <row r="30">
          <cell r="B30" t="str">
            <v>16DQ5802010144</v>
          </cell>
          <cell r="C30" t="str">
            <v>Bùi Tiến</v>
          </cell>
          <cell r="D30" t="str">
            <v>Ngoan</v>
          </cell>
          <cell r="G30">
            <v>3.14</v>
          </cell>
          <cell r="H30" t="str">
            <v>Khá</v>
          </cell>
        </row>
        <row r="31">
          <cell r="B31" t="str">
            <v>16DQ5802010145</v>
          </cell>
          <cell r="C31" t="str">
            <v>Bùi Tá Minh</v>
          </cell>
          <cell r="D31" t="str">
            <v>Nhật</v>
          </cell>
          <cell r="G31">
            <v>1.72</v>
          </cell>
          <cell r="H31" t="str">
            <v>Yếu</v>
          </cell>
        </row>
        <row r="32">
          <cell r="B32" t="str">
            <v>16DQ5802010146</v>
          </cell>
          <cell r="C32" t="str">
            <v>Đỗ Ngọc</v>
          </cell>
          <cell r="D32" t="str">
            <v>Ninh</v>
          </cell>
          <cell r="G32">
            <v>3.11</v>
          </cell>
          <cell r="H32" t="str">
            <v>Khá</v>
          </cell>
        </row>
        <row r="33">
          <cell r="B33" t="str">
            <v>16DQ5802010147</v>
          </cell>
          <cell r="C33" t="str">
            <v>Bùi Nguyên</v>
          </cell>
          <cell r="D33" t="str">
            <v>Phúc</v>
          </cell>
          <cell r="G33">
            <v>0.86</v>
          </cell>
          <cell r="H33" t="str">
            <v>Yếu</v>
          </cell>
        </row>
        <row r="34">
          <cell r="B34" t="str">
            <v>16DQ5802010148</v>
          </cell>
          <cell r="C34" t="str">
            <v>Văn Ngọc</v>
          </cell>
          <cell r="D34" t="str">
            <v>Quân</v>
          </cell>
          <cell r="G34">
            <v>0</v>
          </cell>
          <cell r="H34" t="str">
            <v>Yếu</v>
          </cell>
        </row>
        <row r="35">
          <cell r="B35" t="str">
            <v>16DQ5802010149</v>
          </cell>
          <cell r="C35" t="str">
            <v>Đào Nguyên</v>
          </cell>
          <cell r="D35" t="str">
            <v>Sách</v>
          </cell>
          <cell r="G35">
            <v>2.03</v>
          </cell>
          <cell r="H35" t="str">
            <v>Trung bình</v>
          </cell>
        </row>
        <row r="36">
          <cell r="B36" t="str">
            <v>16DQ5802010150</v>
          </cell>
          <cell r="C36" t="str">
            <v>Nguyễn Ngọc</v>
          </cell>
          <cell r="D36" t="str">
            <v>Sinh</v>
          </cell>
          <cell r="G36">
            <v>1.44</v>
          </cell>
          <cell r="H36" t="str">
            <v>Yếu</v>
          </cell>
        </row>
        <row r="37">
          <cell r="B37" t="str">
            <v>16DQ5802010151</v>
          </cell>
          <cell r="C37" t="str">
            <v>Đặng Tấn</v>
          </cell>
          <cell r="D37" t="str">
            <v>Tài</v>
          </cell>
          <cell r="G37">
            <v>1.61</v>
          </cell>
          <cell r="H37" t="str">
            <v>Yếu</v>
          </cell>
        </row>
        <row r="38">
          <cell r="B38" t="str">
            <v>16DQ5802010153</v>
          </cell>
          <cell r="C38" t="str">
            <v>Đỗ Trần Hồng</v>
          </cell>
          <cell r="D38" t="str">
            <v>Thái</v>
          </cell>
          <cell r="G38">
            <v>1.86</v>
          </cell>
          <cell r="H38" t="str">
            <v>Yếu</v>
          </cell>
        </row>
        <row r="39">
          <cell r="B39" t="str">
            <v>16DQ5802010154</v>
          </cell>
          <cell r="C39" t="str">
            <v>Võ Tất</v>
          </cell>
          <cell r="D39" t="str">
            <v>Thành</v>
          </cell>
          <cell r="G39">
            <v>1.31</v>
          </cell>
          <cell r="H39" t="str">
            <v>Yếu</v>
          </cell>
        </row>
        <row r="40">
          <cell r="B40" t="str">
            <v>16DQ5802010155</v>
          </cell>
          <cell r="C40" t="str">
            <v>Trần Thị Thạch</v>
          </cell>
          <cell r="D40" t="str">
            <v>Thảo</v>
          </cell>
          <cell r="G40">
            <v>2.86</v>
          </cell>
          <cell r="H40" t="str">
            <v>Khá</v>
          </cell>
        </row>
        <row r="41">
          <cell r="B41" t="str">
            <v>16DQ5802010157</v>
          </cell>
          <cell r="C41" t="str">
            <v>Nguyễn Chơn</v>
          </cell>
          <cell r="D41" t="str">
            <v>Thịnh</v>
          </cell>
          <cell r="G41">
            <v>2.89</v>
          </cell>
          <cell r="H41" t="str">
            <v>Khá</v>
          </cell>
        </row>
        <row r="42">
          <cell r="B42" t="str">
            <v>16DQ5802010158</v>
          </cell>
          <cell r="C42" t="str">
            <v>Lê Hữu</v>
          </cell>
          <cell r="D42" t="str">
            <v>Thuần</v>
          </cell>
          <cell r="G42">
            <v>3.19</v>
          </cell>
          <cell r="H42" t="str">
            <v>Khá</v>
          </cell>
        </row>
        <row r="43">
          <cell r="B43" t="str">
            <v>16DQ5802010159</v>
          </cell>
          <cell r="C43" t="str">
            <v>Đặng Văn</v>
          </cell>
          <cell r="D43" t="str">
            <v>Thuyên</v>
          </cell>
          <cell r="G43">
            <v>1.69</v>
          </cell>
          <cell r="H43" t="str">
            <v>Yếu</v>
          </cell>
        </row>
        <row r="44">
          <cell r="B44" t="str">
            <v>16DQ5802010160</v>
          </cell>
          <cell r="C44" t="str">
            <v>Lưu Hoàng</v>
          </cell>
          <cell r="D44" t="str">
            <v>Tịnh</v>
          </cell>
          <cell r="G44">
            <v>1.75</v>
          </cell>
          <cell r="H44" t="str">
            <v>Yếu</v>
          </cell>
        </row>
        <row r="45">
          <cell r="B45" t="str">
            <v>16DQ5802010161</v>
          </cell>
          <cell r="C45" t="str">
            <v>Nguyễn Thái</v>
          </cell>
          <cell r="D45" t="str">
            <v>Trị</v>
          </cell>
          <cell r="G45">
            <v>1.44</v>
          </cell>
          <cell r="H45" t="str">
            <v>Yếu</v>
          </cell>
        </row>
        <row r="46">
          <cell r="B46" t="str">
            <v>16DQ5802010162</v>
          </cell>
          <cell r="C46" t="str">
            <v>Đào Nhật</v>
          </cell>
          <cell r="D46" t="str">
            <v>Trung</v>
          </cell>
          <cell r="G46">
            <v>2.44</v>
          </cell>
          <cell r="H46" t="str">
            <v>Trung bình</v>
          </cell>
        </row>
        <row r="47">
          <cell r="B47" t="str">
            <v>16DQ5802010163</v>
          </cell>
          <cell r="C47" t="str">
            <v>Huỳnh Công</v>
          </cell>
          <cell r="D47" t="str">
            <v>Trường</v>
          </cell>
          <cell r="G47">
            <v>1.33</v>
          </cell>
          <cell r="H47" t="str">
            <v>Yếu</v>
          </cell>
        </row>
        <row r="48">
          <cell r="B48" t="str">
            <v>16DQ5802010165</v>
          </cell>
          <cell r="C48" t="str">
            <v>Đỗ Anh</v>
          </cell>
          <cell r="D48" t="str">
            <v>Tuấn</v>
          </cell>
          <cell r="G48">
            <v>1.61</v>
          </cell>
          <cell r="H48" t="str">
            <v>Yếu</v>
          </cell>
        </row>
        <row r="49">
          <cell r="B49" t="str">
            <v>16DQ5802010166</v>
          </cell>
          <cell r="C49" t="str">
            <v>Phạm Minh</v>
          </cell>
          <cell r="D49" t="str">
            <v>Tuyên</v>
          </cell>
          <cell r="G49">
            <v>2.5</v>
          </cell>
          <cell r="H49" t="str">
            <v>Khá</v>
          </cell>
        </row>
        <row r="50">
          <cell r="B50" t="str">
            <v>16DQ5802010164</v>
          </cell>
          <cell r="C50" t="str">
            <v>Nguyễn Đình</v>
          </cell>
          <cell r="D50" t="str">
            <v>Tư</v>
          </cell>
          <cell r="G50">
            <v>2.92</v>
          </cell>
          <cell r="H50" t="str">
            <v>Khá</v>
          </cell>
        </row>
        <row r="51">
          <cell r="B51" t="str">
            <v>16DQ5802010167</v>
          </cell>
          <cell r="C51" t="str">
            <v>Châu Hoàng</v>
          </cell>
          <cell r="D51" t="str">
            <v>Việt</v>
          </cell>
          <cell r="G51">
            <v>2</v>
          </cell>
          <cell r="H51" t="str">
            <v>Trung bình</v>
          </cell>
        </row>
        <row r="52">
          <cell r="B52" t="str">
            <v>16DQ5802010168</v>
          </cell>
          <cell r="C52" t="str">
            <v>Huỳnh Tấn</v>
          </cell>
          <cell r="D52" t="str">
            <v>Vinh</v>
          </cell>
          <cell r="G52">
            <v>1.92</v>
          </cell>
          <cell r="H52" t="str">
            <v>Yếu</v>
          </cell>
        </row>
        <row r="53">
          <cell r="B53" t="str">
            <v>16DQ5802010169</v>
          </cell>
          <cell r="C53" t="str">
            <v>Nguyễn Lê Dương</v>
          </cell>
          <cell r="D53" t="str">
            <v>Vương</v>
          </cell>
          <cell r="G53">
            <v>1</v>
          </cell>
          <cell r="H53" t="str">
            <v>Yếu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B10" t="str">
            <v>16DQ5802010170</v>
          </cell>
          <cell r="C10" t="str">
            <v>Tô Hoàn</v>
          </cell>
          <cell r="D10" t="str">
            <v>Anh</v>
          </cell>
          <cell r="G10">
            <v>2.61</v>
          </cell>
          <cell r="H10" t="str">
            <v>Khá</v>
          </cell>
        </row>
        <row r="11">
          <cell r="B11" t="str">
            <v>16DQ5802010172</v>
          </cell>
          <cell r="C11" t="str">
            <v>Phạm Minh</v>
          </cell>
          <cell r="D11" t="str">
            <v>Châu</v>
          </cell>
          <cell r="G11">
            <v>2.44</v>
          </cell>
          <cell r="H11" t="str">
            <v>Trung bình</v>
          </cell>
        </row>
        <row r="12">
          <cell r="B12" t="str">
            <v>16DQ5802010173</v>
          </cell>
          <cell r="C12" t="str">
            <v>Võ Hữu</v>
          </cell>
          <cell r="D12" t="str">
            <v>Công</v>
          </cell>
          <cell r="G12">
            <v>2.64</v>
          </cell>
          <cell r="H12" t="str">
            <v>Khá</v>
          </cell>
        </row>
        <row r="13">
          <cell r="B13" t="str">
            <v>16DQ5802010174</v>
          </cell>
          <cell r="C13" t="str">
            <v>Tăng Văn</v>
          </cell>
          <cell r="D13" t="str">
            <v>Cường</v>
          </cell>
          <cell r="G13">
            <v>0</v>
          </cell>
          <cell r="H13" t="str">
            <v>Yếu</v>
          </cell>
        </row>
        <row r="14">
          <cell r="B14" t="str">
            <v>16DQ5802010180</v>
          </cell>
          <cell r="C14" t="str">
            <v>Phan Tuấn</v>
          </cell>
          <cell r="D14" t="str">
            <v>Duy</v>
          </cell>
          <cell r="G14">
            <v>2.47</v>
          </cell>
          <cell r="H14" t="str">
            <v>Trung bình</v>
          </cell>
        </row>
        <row r="15">
          <cell r="B15" t="str">
            <v>16DQ5802010179</v>
          </cell>
          <cell r="C15" t="str">
            <v>Trần Hải</v>
          </cell>
          <cell r="D15" t="str">
            <v>Duy</v>
          </cell>
          <cell r="G15">
            <v>2.17</v>
          </cell>
          <cell r="H15" t="str">
            <v>Trung bình</v>
          </cell>
        </row>
        <row r="16">
          <cell r="B16" t="str">
            <v>13DQ5802010117</v>
          </cell>
          <cell r="C16" t="str">
            <v>Bùi Ngọc</v>
          </cell>
          <cell r="D16" t="str">
            <v>Hải</v>
          </cell>
          <cell r="G16">
            <v>1.61</v>
          </cell>
          <cell r="H16" t="str">
            <v>Yếu</v>
          </cell>
        </row>
        <row r="17">
          <cell r="B17" t="str">
            <v>16DQ5802010176</v>
          </cell>
          <cell r="C17" t="str">
            <v>Phan Tiến</v>
          </cell>
          <cell r="D17" t="str">
            <v>Đạt</v>
          </cell>
          <cell r="G17">
            <v>1.64</v>
          </cell>
          <cell r="H17" t="str">
            <v>Yếu</v>
          </cell>
        </row>
        <row r="18">
          <cell r="B18" t="str">
            <v>16DQ5802010175</v>
          </cell>
          <cell r="C18" t="str">
            <v>Tô Hải</v>
          </cell>
          <cell r="D18" t="str">
            <v>Đăng</v>
          </cell>
          <cell r="G18">
            <v>3.19</v>
          </cell>
          <cell r="H18" t="str">
            <v>Khá</v>
          </cell>
        </row>
        <row r="19">
          <cell r="B19" t="str">
            <v>16DQ5802010177</v>
          </cell>
          <cell r="C19" t="str">
            <v>Trần Văn</v>
          </cell>
          <cell r="D19" t="str">
            <v>Đính</v>
          </cell>
          <cell r="G19">
            <v>2.19</v>
          </cell>
          <cell r="H19" t="str">
            <v>Trung bình</v>
          </cell>
        </row>
        <row r="20">
          <cell r="B20" t="str">
            <v>16DQ5802010181</v>
          </cell>
          <cell r="C20" t="str">
            <v>Nguyễn Thanh</v>
          </cell>
          <cell r="D20" t="str">
            <v>Hải</v>
          </cell>
          <cell r="G20">
            <v>0</v>
          </cell>
          <cell r="H20" t="str">
            <v>Yếu</v>
          </cell>
        </row>
        <row r="21">
          <cell r="B21" t="str">
            <v>16DQ5802010183</v>
          </cell>
          <cell r="C21" t="str">
            <v>Đặng Văn</v>
          </cell>
          <cell r="D21" t="str">
            <v>Hiển</v>
          </cell>
          <cell r="G21">
            <v>2.25</v>
          </cell>
          <cell r="H21" t="str">
            <v>Trung bình</v>
          </cell>
        </row>
        <row r="22">
          <cell r="B22" t="str">
            <v>16DQ5802010185</v>
          </cell>
          <cell r="C22" t="str">
            <v>Hà Ngọc</v>
          </cell>
          <cell r="D22" t="str">
            <v>Hoàn</v>
          </cell>
          <cell r="G22">
            <v>2.86</v>
          </cell>
          <cell r="H22" t="str">
            <v>Khá</v>
          </cell>
        </row>
        <row r="23">
          <cell r="B23" t="str">
            <v>16DQ5802010186</v>
          </cell>
          <cell r="C23" t="str">
            <v>Lưu Thành</v>
          </cell>
          <cell r="D23" t="str">
            <v>Huấn</v>
          </cell>
          <cell r="G23">
            <v>2.17</v>
          </cell>
          <cell r="H23" t="str">
            <v>Trung bình</v>
          </cell>
        </row>
        <row r="24">
          <cell r="B24" t="str">
            <v>16DQ5802010187</v>
          </cell>
          <cell r="C24" t="str">
            <v>Huỳnh Đăng</v>
          </cell>
          <cell r="D24" t="str">
            <v>Huy</v>
          </cell>
          <cell r="G24">
            <v>2.28</v>
          </cell>
          <cell r="H24" t="str">
            <v>Trung bình</v>
          </cell>
        </row>
        <row r="25">
          <cell r="B25" t="str">
            <v>15DQ5802010126</v>
          </cell>
          <cell r="C25" t="str">
            <v>Nguyễn Phi</v>
          </cell>
          <cell r="D25" t="str">
            <v>Hùng</v>
          </cell>
          <cell r="G25">
            <v>1.78</v>
          </cell>
          <cell r="H25" t="str">
            <v>Yếu</v>
          </cell>
        </row>
        <row r="26">
          <cell r="B26" t="str">
            <v>16DQ5802010289</v>
          </cell>
          <cell r="C26" t="str">
            <v>Huỳnh Tấn</v>
          </cell>
          <cell r="D26" t="str">
            <v>Kha</v>
          </cell>
          <cell r="G26">
            <v>0.42</v>
          </cell>
          <cell r="H26" t="str">
            <v>Yếu</v>
          </cell>
        </row>
        <row r="27">
          <cell r="B27" t="str">
            <v>16DQ5802010188</v>
          </cell>
          <cell r="C27" t="str">
            <v>Đào Duy</v>
          </cell>
          <cell r="D27" t="str">
            <v>Khải</v>
          </cell>
          <cell r="G27">
            <v>1.71</v>
          </cell>
          <cell r="H27" t="str">
            <v>Yếu</v>
          </cell>
        </row>
        <row r="28">
          <cell r="B28" t="str">
            <v>16DQ5802010189</v>
          </cell>
          <cell r="C28" t="str">
            <v>Ngô Khắc</v>
          </cell>
          <cell r="D28" t="str">
            <v>Khiêm</v>
          </cell>
          <cell r="G28">
            <v>2.28</v>
          </cell>
          <cell r="H28" t="str">
            <v>Trung bình</v>
          </cell>
        </row>
        <row r="29">
          <cell r="B29" t="str">
            <v>16DQ5802010190</v>
          </cell>
          <cell r="C29" t="str">
            <v>Nguyễn Thành</v>
          </cell>
          <cell r="D29" t="str">
            <v>Liêm</v>
          </cell>
          <cell r="G29">
            <v>0</v>
          </cell>
          <cell r="H29" t="str">
            <v>Yếu</v>
          </cell>
        </row>
        <row r="30">
          <cell r="B30" t="str">
            <v>16DQ5802010191</v>
          </cell>
          <cell r="C30" t="str">
            <v>Lê Quốc</v>
          </cell>
          <cell r="D30" t="str">
            <v>Lợi</v>
          </cell>
          <cell r="G30">
            <v>0.97</v>
          </cell>
          <cell r="H30" t="str">
            <v>Yếu</v>
          </cell>
        </row>
        <row r="31">
          <cell r="B31" t="str">
            <v>16DQ5802010192</v>
          </cell>
          <cell r="C31" t="str">
            <v>Đinh Tấn</v>
          </cell>
          <cell r="D31" t="str">
            <v>Lực</v>
          </cell>
          <cell r="G31">
            <v>1.92</v>
          </cell>
          <cell r="H31" t="str">
            <v>Yếu</v>
          </cell>
        </row>
        <row r="32">
          <cell r="B32" t="str">
            <v>16DQ5802010193</v>
          </cell>
          <cell r="C32" t="str">
            <v>Hoa Cường</v>
          </cell>
          <cell r="D32" t="str">
            <v>Minh</v>
          </cell>
          <cell r="G32">
            <v>1.83</v>
          </cell>
          <cell r="H32" t="str">
            <v>Yếu</v>
          </cell>
        </row>
        <row r="33">
          <cell r="B33" t="str">
            <v>16DQ5802010194</v>
          </cell>
          <cell r="C33" t="str">
            <v>Nguyễn Viết</v>
          </cell>
          <cell r="D33" t="str">
            <v>Mỹ</v>
          </cell>
          <cell r="G33">
            <v>1.97</v>
          </cell>
          <cell r="H33" t="str">
            <v>Yếu</v>
          </cell>
        </row>
        <row r="34">
          <cell r="B34" t="str">
            <v>16DQ5802010195</v>
          </cell>
          <cell r="C34" t="str">
            <v>Huỳnh Đức</v>
          </cell>
          <cell r="D34" t="str">
            <v>Ngọc</v>
          </cell>
          <cell r="G34">
            <v>1.5</v>
          </cell>
          <cell r="H34" t="str">
            <v>Yếu</v>
          </cell>
        </row>
        <row r="35">
          <cell r="B35" t="str">
            <v>16DQ5802010196</v>
          </cell>
          <cell r="C35" t="str">
            <v>Phạm Anh</v>
          </cell>
          <cell r="D35" t="str">
            <v>Nhật</v>
          </cell>
          <cell r="G35">
            <v>1.61</v>
          </cell>
          <cell r="H35" t="str">
            <v>Yếu</v>
          </cell>
        </row>
        <row r="36">
          <cell r="B36" t="str">
            <v>16DQ5802010197</v>
          </cell>
          <cell r="C36" t="str">
            <v>Lưu Bá</v>
          </cell>
          <cell r="D36" t="str">
            <v>Phát</v>
          </cell>
          <cell r="G36">
            <v>3.47</v>
          </cell>
          <cell r="H36" t="str">
            <v>Giỏi</v>
          </cell>
        </row>
        <row r="37">
          <cell r="B37" t="str">
            <v>16DQ5802010198</v>
          </cell>
          <cell r="C37" t="str">
            <v>Nguyễn Tấn</v>
          </cell>
          <cell r="D37" t="str">
            <v>Phúc</v>
          </cell>
          <cell r="G37">
            <v>3.33</v>
          </cell>
          <cell r="H37" t="str">
            <v>Giỏi</v>
          </cell>
        </row>
        <row r="38">
          <cell r="B38" t="str">
            <v>16DQ5802010199</v>
          </cell>
          <cell r="C38" t="str">
            <v>Nguyễn Minh</v>
          </cell>
          <cell r="D38" t="str">
            <v>Quang</v>
          </cell>
          <cell r="G38">
            <v>1.28</v>
          </cell>
          <cell r="H38" t="str">
            <v>Yếu</v>
          </cell>
        </row>
        <row r="39">
          <cell r="B39" t="str">
            <v>16DQ5802010200</v>
          </cell>
          <cell r="C39" t="str">
            <v>Nguyễn Văn</v>
          </cell>
          <cell r="D39" t="str">
            <v>Sang</v>
          </cell>
          <cell r="G39">
            <v>2.69</v>
          </cell>
          <cell r="H39" t="str">
            <v>Khá</v>
          </cell>
        </row>
        <row r="40">
          <cell r="B40" t="str">
            <v>16DQ5802010201</v>
          </cell>
          <cell r="C40" t="str">
            <v>Phạm</v>
          </cell>
          <cell r="D40" t="str">
            <v>Sơn</v>
          </cell>
          <cell r="G40">
            <v>2.67</v>
          </cell>
          <cell r="H40" t="str">
            <v>Khá</v>
          </cell>
        </row>
        <row r="41">
          <cell r="B41" t="str">
            <v>16DQ5802010203</v>
          </cell>
          <cell r="C41" t="str">
            <v>Đặng Đình</v>
          </cell>
          <cell r="D41" t="str">
            <v>Tân</v>
          </cell>
          <cell r="G41">
            <v>0.28</v>
          </cell>
          <cell r="H41" t="str">
            <v>Yếu</v>
          </cell>
        </row>
        <row r="42">
          <cell r="B42" t="str">
            <v>16DQ5802010204</v>
          </cell>
          <cell r="C42" t="str">
            <v>Nguyễn Ngọc</v>
          </cell>
          <cell r="D42" t="str">
            <v>Thái</v>
          </cell>
          <cell r="G42">
            <v>2.33</v>
          </cell>
          <cell r="H42" t="str">
            <v>Trung bình</v>
          </cell>
        </row>
        <row r="43">
          <cell r="B43" t="str">
            <v>16DQ5802010205</v>
          </cell>
          <cell r="C43" t="str">
            <v>Trần Tiến</v>
          </cell>
          <cell r="D43" t="str">
            <v>Thành</v>
          </cell>
          <cell r="G43">
            <v>3.33</v>
          </cell>
          <cell r="H43" t="str">
            <v>Giỏi</v>
          </cell>
        </row>
        <row r="44">
          <cell r="B44" t="str">
            <v>16DQ5802010206</v>
          </cell>
          <cell r="C44" t="str">
            <v>Nguyễn Đình</v>
          </cell>
          <cell r="D44" t="str">
            <v>Thi</v>
          </cell>
          <cell r="G44">
            <v>2.69</v>
          </cell>
          <cell r="H44" t="str">
            <v>Khá</v>
          </cell>
        </row>
        <row r="45">
          <cell r="B45" t="str">
            <v>16DQ5802010207</v>
          </cell>
          <cell r="C45" t="str">
            <v>Nguyễn Tất</v>
          </cell>
          <cell r="D45" t="str">
            <v>Thiên</v>
          </cell>
          <cell r="G45">
            <v>1.89</v>
          </cell>
          <cell r="H45" t="str">
            <v>Yếu</v>
          </cell>
        </row>
        <row r="46">
          <cell r="B46" t="str">
            <v>16DQ5802010208</v>
          </cell>
          <cell r="C46" t="str">
            <v>Lê Văn</v>
          </cell>
          <cell r="D46" t="str">
            <v>Thơ</v>
          </cell>
          <cell r="G46">
            <v>0</v>
          </cell>
          <cell r="H46" t="str">
            <v>Yếu</v>
          </cell>
        </row>
        <row r="47">
          <cell r="B47" t="str">
            <v>16DQ5802010209</v>
          </cell>
          <cell r="C47" t="str">
            <v>Nguyễn Như</v>
          </cell>
          <cell r="D47" t="str">
            <v>Thuần</v>
          </cell>
          <cell r="G47">
            <v>2.08</v>
          </cell>
          <cell r="H47" t="str">
            <v>Trung bình</v>
          </cell>
        </row>
        <row r="48">
          <cell r="B48" t="str">
            <v>16DQ5802010210</v>
          </cell>
          <cell r="C48" t="str">
            <v>Phùng Quang</v>
          </cell>
          <cell r="D48" t="str">
            <v>Thy</v>
          </cell>
          <cell r="G48">
            <v>1.67</v>
          </cell>
          <cell r="H48" t="str">
            <v>Yếu</v>
          </cell>
        </row>
        <row r="49">
          <cell r="B49" t="str">
            <v>16DQ5802010211</v>
          </cell>
          <cell r="C49" t="str">
            <v>Bùi Hữu</v>
          </cell>
          <cell r="D49" t="str">
            <v>Tịnh</v>
          </cell>
          <cell r="G49">
            <v>1.94</v>
          </cell>
          <cell r="H49" t="str">
            <v>Yếu</v>
          </cell>
        </row>
        <row r="50">
          <cell r="B50" t="str">
            <v>16DQ5802010212</v>
          </cell>
          <cell r="C50" t="str">
            <v>Nguyễn Đăng</v>
          </cell>
          <cell r="D50" t="str">
            <v>Triển</v>
          </cell>
          <cell r="G50">
            <v>2.53</v>
          </cell>
          <cell r="H50" t="str">
            <v>Khá</v>
          </cell>
        </row>
        <row r="51">
          <cell r="B51" t="str">
            <v>16DQ5802010213</v>
          </cell>
          <cell r="C51" t="str">
            <v>Bùi Xuân</v>
          </cell>
          <cell r="D51" t="str">
            <v>Trưng</v>
          </cell>
          <cell r="G51">
            <v>3.17</v>
          </cell>
          <cell r="H51" t="str">
            <v>Khá</v>
          </cell>
        </row>
        <row r="52">
          <cell r="B52" t="str">
            <v>16DQ5802010214</v>
          </cell>
          <cell r="C52" t="str">
            <v>Nguyễn Hữu</v>
          </cell>
          <cell r="D52" t="str">
            <v>Trưởng</v>
          </cell>
          <cell r="G52">
            <v>1.61</v>
          </cell>
          <cell r="H52" t="str">
            <v>Yếu</v>
          </cell>
        </row>
        <row r="53">
          <cell r="B53" t="str">
            <v>16DQ5802010215</v>
          </cell>
          <cell r="C53" t="str">
            <v>Đỗ Huỳnh</v>
          </cell>
          <cell r="D53" t="str">
            <v>Tuân</v>
          </cell>
          <cell r="G53">
            <v>2.19</v>
          </cell>
          <cell r="H53" t="str">
            <v>Trung bình</v>
          </cell>
        </row>
        <row r="54">
          <cell r="B54" t="str">
            <v>16DQ5802010216</v>
          </cell>
          <cell r="C54" t="str">
            <v>Lê Anh</v>
          </cell>
          <cell r="D54" t="str">
            <v>Tuấn</v>
          </cell>
          <cell r="G54">
            <v>2.11</v>
          </cell>
          <cell r="H54" t="str">
            <v>Trung bình</v>
          </cell>
        </row>
        <row r="55">
          <cell r="B55" t="str">
            <v>16DQ5802010217</v>
          </cell>
          <cell r="C55" t="str">
            <v>Trần Bình</v>
          </cell>
          <cell r="D55" t="str">
            <v>Tý</v>
          </cell>
          <cell r="G55">
            <v>2.44</v>
          </cell>
          <cell r="H55" t="str">
            <v>Trung bình</v>
          </cell>
        </row>
        <row r="56">
          <cell r="B56" t="str">
            <v>16DQ5802010218</v>
          </cell>
          <cell r="C56" t="str">
            <v>Võ Quốc</v>
          </cell>
          <cell r="D56" t="str">
            <v>Việt</v>
          </cell>
          <cell r="G56">
            <v>1.08</v>
          </cell>
          <cell r="H56" t="str">
            <v>Yếu</v>
          </cell>
        </row>
        <row r="57">
          <cell r="B57" t="str">
            <v>16DQ5802010219</v>
          </cell>
          <cell r="C57" t="str">
            <v>Lý Thế</v>
          </cell>
          <cell r="D57" t="str">
            <v>Vinh</v>
          </cell>
          <cell r="G57">
            <v>0</v>
          </cell>
          <cell r="H57" t="str">
            <v>Yếu</v>
          </cell>
        </row>
        <row r="58">
          <cell r="B58" t="str">
            <v>16DQ5802010220</v>
          </cell>
          <cell r="C58" t="str">
            <v>Trần Văn</v>
          </cell>
          <cell r="D58" t="str">
            <v>Xuân</v>
          </cell>
          <cell r="G58">
            <v>2.53</v>
          </cell>
          <cell r="H58" t="str">
            <v>Khá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B10" t="str">
            <v>16DQ5802010221</v>
          </cell>
          <cell r="C10" t="str">
            <v>Nguyễn Hoài</v>
          </cell>
          <cell r="D10" t="str">
            <v>Bảo</v>
          </cell>
          <cell r="G10">
            <v>2.53</v>
          </cell>
          <cell r="H10" t="str">
            <v>Khá</v>
          </cell>
        </row>
        <row r="11">
          <cell r="B11" t="str">
            <v>16DQ5802010222</v>
          </cell>
          <cell r="C11" t="str">
            <v>Phạm Thanh</v>
          </cell>
          <cell r="D11" t="str">
            <v>Bình</v>
          </cell>
          <cell r="G11">
            <v>2.86</v>
          </cell>
          <cell r="H11" t="str">
            <v>Khá</v>
          </cell>
        </row>
        <row r="12">
          <cell r="B12" t="str">
            <v>16DQ5802010223</v>
          </cell>
          <cell r="C12" t="str">
            <v>Võ Viễn</v>
          </cell>
          <cell r="D12" t="str">
            <v>Chí</v>
          </cell>
          <cell r="G12">
            <v>2.81</v>
          </cell>
          <cell r="H12" t="str">
            <v>Khá</v>
          </cell>
        </row>
        <row r="13">
          <cell r="B13" t="str">
            <v>16DQ5802010226</v>
          </cell>
          <cell r="C13" t="str">
            <v>Phạm Hoài</v>
          </cell>
          <cell r="D13" t="str">
            <v>Danh</v>
          </cell>
          <cell r="G13">
            <v>1.67</v>
          </cell>
          <cell r="H13" t="str">
            <v>Yếu</v>
          </cell>
        </row>
        <row r="14">
          <cell r="B14" t="str">
            <v>16DQ5802010230</v>
          </cell>
          <cell r="C14" t="str">
            <v>Nguyễn Thanh</v>
          </cell>
          <cell r="D14" t="str">
            <v>Duy</v>
          </cell>
          <cell r="G14">
            <v>2.42</v>
          </cell>
          <cell r="H14" t="str">
            <v>Trung bình</v>
          </cell>
        </row>
        <row r="15">
          <cell r="B15" t="str">
            <v>16DQ5802010229</v>
          </cell>
          <cell r="C15" t="str">
            <v>Lê Quốc</v>
          </cell>
          <cell r="D15" t="str">
            <v>Dũng</v>
          </cell>
          <cell r="G15">
            <v>2.17</v>
          </cell>
          <cell r="H15" t="str">
            <v>Trung bình</v>
          </cell>
        </row>
        <row r="16">
          <cell r="B16" t="str">
            <v>16DQ5802010228</v>
          </cell>
          <cell r="C16" t="str">
            <v>Nguyễn Quốc</v>
          </cell>
          <cell r="D16" t="str">
            <v>Dự</v>
          </cell>
          <cell r="G16">
            <v>2.03</v>
          </cell>
          <cell r="H16" t="str">
            <v>Trung bình</v>
          </cell>
        </row>
        <row r="17">
          <cell r="B17" t="str">
            <v>16DQ5802010231</v>
          </cell>
          <cell r="C17" t="str">
            <v>Trương Hoàng</v>
          </cell>
          <cell r="D17" t="str">
            <v>Dỹ</v>
          </cell>
          <cell r="G17">
            <v>2.11</v>
          </cell>
          <cell r="H17" t="str">
            <v>Trung bình</v>
          </cell>
        </row>
        <row r="18">
          <cell r="B18" t="str">
            <v>16DQ5802010227</v>
          </cell>
          <cell r="C18" t="str">
            <v>Lê Quốc</v>
          </cell>
          <cell r="D18" t="str">
            <v>Đạt</v>
          </cell>
          <cell r="G18">
            <v>2.72</v>
          </cell>
          <cell r="H18" t="str">
            <v>Khá</v>
          </cell>
        </row>
        <row r="19">
          <cell r="B19" t="str">
            <v>16DQ5802010232</v>
          </cell>
          <cell r="C19" t="str">
            <v>Phan Ngọc</v>
          </cell>
          <cell r="D19" t="str">
            <v>Hải</v>
          </cell>
          <cell r="G19">
            <v>2.25</v>
          </cell>
          <cell r="H19" t="str">
            <v>Trung bình</v>
          </cell>
        </row>
        <row r="20">
          <cell r="B20" t="str">
            <v>16DQ5802010233</v>
          </cell>
          <cell r="C20" t="str">
            <v>Võ Đình</v>
          </cell>
          <cell r="D20" t="str">
            <v>Hậu</v>
          </cell>
          <cell r="G20">
            <v>0.17</v>
          </cell>
          <cell r="H20" t="str">
            <v>Yếu</v>
          </cell>
        </row>
        <row r="21">
          <cell r="B21" t="str">
            <v>16DQ5802010235</v>
          </cell>
          <cell r="C21" t="str">
            <v>Đỗ Văn</v>
          </cell>
          <cell r="D21" t="str">
            <v>Hiếu</v>
          </cell>
          <cell r="G21">
            <v>2.56</v>
          </cell>
          <cell r="H21" t="str">
            <v>Khá</v>
          </cell>
        </row>
        <row r="22">
          <cell r="B22" t="str">
            <v>16DQ5802010234</v>
          </cell>
          <cell r="C22" t="str">
            <v>Ngô Thanh</v>
          </cell>
          <cell r="D22" t="str">
            <v>Hiển</v>
          </cell>
          <cell r="G22">
            <v>2.03</v>
          </cell>
          <cell r="H22" t="str">
            <v>Trung bình</v>
          </cell>
        </row>
        <row r="23">
          <cell r="B23" t="str">
            <v>16DQ5802010236</v>
          </cell>
          <cell r="C23" t="str">
            <v>Thân Trọng</v>
          </cell>
          <cell r="D23" t="str">
            <v>Hoàng</v>
          </cell>
          <cell r="G23">
            <v>0</v>
          </cell>
          <cell r="H23" t="str">
            <v>Yếu</v>
          </cell>
        </row>
        <row r="24">
          <cell r="B24" t="str">
            <v>16DQ5802010238</v>
          </cell>
          <cell r="C24" t="str">
            <v>Lê</v>
          </cell>
          <cell r="D24" t="str">
            <v>Huy</v>
          </cell>
          <cell r="G24">
            <v>2.72</v>
          </cell>
          <cell r="H24" t="str">
            <v>Khá</v>
          </cell>
        </row>
        <row r="25">
          <cell r="B25" t="str">
            <v>16DQ5802010237</v>
          </cell>
          <cell r="C25" t="str">
            <v>Lưu Ngọc</v>
          </cell>
          <cell r="D25" t="str">
            <v>Hùng</v>
          </cell>
          <cell r="G25">
            <v>2.47</v>
          </cell>
          <cell r="H25" t="str">
            <v>Trung bình</v>
          </cell>
        </row>
        <row r="26">
          <cell r="B26" t="str">
            <v>16DQ5802010240</v>
          </cell>
          <cell r="C26" t="str">
            <v>Trần Trung</v>
          </cell>
          <cell r="D26" t="str">
            <v>Kiên</v>
          </cell>
          <cell r="G26">
            <v>0.61</v>
          </cell>
          <cell r="H26" t="str">
            <v>Yếu</v>
          </cell>
        </row>
        <row r="27">
          <cell r="B27" t="str">
            <v>16DQ5802010241</v>
          </cell>
          <cell r="C27" t="str">
            <v>Nguyễn Duy</v>
          </cell>
          <cell r="D27" t="str">
            <v>Linh</v>
          </cell>
          <cell r="G27">
            <v>1.75</v>
          </cell>
          <cell r="H27" t="str">
            <v>Yếu</v>
          </cell>
        </row>
        <row r="28">
          <cell r="B28" t="str">
            <v>16DQ5802010242</v>
          </cell>
          <cell r="C28" t="str">
            <v>Nguyễn Đình</v>
          </cell>
          <cell r="D28" t="str">
            <v>Long</v>
          </cell>
          <cell r="G28">
            <v>1.98</v>
          </cell>
          <cell r="H28" t="str">
            <v>Yếu</v>
          </cell>
        </row>
        <row r="29">
          <cell r="B29" t="str">
            <v>16DQ5802010243</v>
          </cell>
          <cell r="C29" t="str">
            <v>Trần Bá</v>
          </cell>
          <cell r="D29" t="str">
            <v>Lương</v>
          </cell>
          <cell r="G29">
            <v>3.06</v>
          </cell>
          <cell r="H29" t="str">
            <v>Khá</v>
          </cell>
        </row>
        <row r="30">
          <cell r="B30" t="str">
            <v>16DQ5802010244</v>
          </cell>
          <cell r="C30" t="str">
            <v>Nguyễn Đức</v>
          </cell>
          <cell r="D30" t="str">
            <v>Minh</v>
          </cell>
          <cell r="G30">
            <v>2.22</v>
          </cell>
          <cell r="H30" t="str">
            <v>Trung bình</v>
          </cell>
        </row>
        <row r="31">
          <cell r="B31" t="str">
            <v>16DQ5802010245</v>
          </cell>
          <cell r="C31" t="str">
            <v>Tống Thế</v>
          </cell>
          <cell r="D31" t="str">
            <v>Mỹ</v>
          </cell>
          <cell r="G31">
            <v>2.44</v>
          </cell>
          <cell r="H31" t="str">
            <v>Trung bình</v>
          </cell>
        </row>
        <row r="32">
          <cell r="B32" t="str">
            <v>16DQ5802010246</v>
          </cell>
          <cell r="C32" t="str">
            <v>Nguyễn Thái Điện</v>
          </cell>
          <cell r="D32" t="str">
            <v>Ngọc</v>
          </cell>
          <cell r="G32">
            <v>2.47</v>
          </cell>
          <cell r="H32" t="str">
            <v>Trung bình</v>
          </cell>
        </row>
        <row r="33">
          <cell r="B33" t="str">
            <v>16DQ5802010247</v>
          </cell>
          <cell r="C33" t="str">
            <v>Võ Quốc</v>
          </cell>
          <cell r="D33" t="str">
            <v>Nhật</v>
          </cell>
          <cell r="G33">
            <v>0</v>
          </cell>
          <cell r="H33" t="str">
            <v>Yếu</v>
          </cell>
        </row>
        <row r="34">
          <cell r="B34" t="str">
            <v>16DQ5802010248</v>
          </cell>
          <cell r="C34" t="str">
            <v>Phan Hoàng</v>
          </cell>
          <cell r="D34" t="str">
            <v>Phong</v>
          </cell>
          <cell r="G34">
            <v>1.83</v>
          </cell>
          <cell r="H34" t="str">
            <v>Yếu</v>
          </cell>
        </row>
        <row r="35">
          <cell r="B35" t="str">
            <v>16DQ5802010249</v>
          </cell>
          <cell r="C35" t="str">
            <v>Đặng Hòa</v>
          </cell>
          <cell r="D35" t="str">
            <v>Phước</v>
          </cell>
          <cell r="G35">
            <v>2.58</v>
          </cell>
          <cell r="H35" t="str">
            <v>Khá</v>
          </cell>
        </row>
        <row r="36">
          <cell r="B36" t="str">
            <v>16DQ5802010250</v>
          </cell>
          <cell r="C36" t="str">
            <v>Lương Thái</v>
          </cell>
          <cell r="D36" t="str">
            <v>Quốc</v>
          </cell>
          <cell r="G36">
            <v>0</v>
          </cell>
          <cell r="H36" t="str">
            <v>Yếu</v>
          </cell>
        </row>
        <row r="37">
          <cell r="B37" t="str">
            <v>16DQ5802010251</v>
          </cell>
          <cell r="C37" t="str">
            <v>Nguyễn Thanh</v>
          </cell>
          <cell r="D37" t="str">
            <v>Sang</v>
          </cell>
          <cell r="G37">
            <v>2.22</v>
          </cell>
          <cell r="H37" t="str">
            <v>Trung bình</v>
          </cell>
        </row>
        <row r="38">
          <cell r="B38" t="str">
            <v>16DQ5802010252</v>
          </cell>
          <cell r="C38" t="str">
            <v>Phạm Công</v>
          </cell>
          <cell r="D38" t="str">
            <v>Sơn</v>
          </cell>
          <cell r="G38">
            <v>1.97</v>
          </cell>
          <cell r="H38" t="str">
            <v>Yếu</v>
          </cell>
        </row>
        <row r="39">
          <cell r="B39" t="str">
            <v>16DQ5802010253</v>
          </cell>
          <cell r="C39" t="str">
            <v>Nguyễn Phan Hữu</v>
          </cell>
          <cell r="D39" t="str">
            <v>Tài</v>
          </cell>
          <cell r="G39">
            <v>1.39</v>
          </cell>
          <cell r="H39" t="str">
            <v>Yếu</v>
          </cell>
        </row>
        <row r="40">
          <cell r="B40" t="str">
            <v>16DQ5802010254</v>
          </cell>
          <cell r="C40" t="str">
            <v>Trần Đắc</v>
          </cell>
          <cell r="D40" t="str">
            <v>Tân</v>
          </cell>
          <cell r="G40">
            <v>2.17</v>
          </cell>
          <cell r="H40" t="str">
            <v>Trung bình</v>
          </cell>
        </row>
        <row r="41">
          <cell r="B41" t="str">
            <v>16DQ5802010256</v>
          </cell>
          <cell r="C41" t="str">
            <v>Nguyễn Công</v>
          </cell>
          <cell r="D41" t="str">
            <v>Thành</v>
          </cell>
          <cell r="G41">
            <v>1.97</v>
          </cell>
          <cell r="H41" t="str">
            <v>Yếu</v>
          </cell>
        </row>
        <row r="42">
          <cell r="B42" t="str">
            <v>16DQ5802010255</v>
          </cell>
          <cell r="C42" t="str">
            <v>Nguyễn Ngọc</v>
          </cell>
          <cell r="D42" t="str">
            <v>Thân</v>
          </cell>
          <cell r="G42">
            <v>1.56</v>
          </cell>
          <cell r="H42" t="str">
            <v>Yếu</v>
          </cell>
        </row>
        <row r="43">
          <cell r="B43" t="str">
            <v>16DQ5802010257</v>
          </cell>
          <cell r="C43" t="str">
            <v>Nguyễn Đức</v>
          </cell>
          <cell r="D43" t="str">
            <v>Thi</v>
          </cell>
          <cell r="G43">
            <v>2.71</v>
          </cell>
          <cell r="H43" t="str">
            <v>Khá</v>
          </cell>
        </row>
        <row r="44">
          <cell r="B44" t="str">
            <v>16DQ5802010258</v>
          </cell>
          <cell r="C44" t="str">
            <v>Hồ Thanh</v>
          </cell>
          <cell r="D44" t="str">
            <v>Thiện</v>
          </cell>
          <cell r="G44">
            <v>1.81</v>
          </cell>
          <cell r="H44" t="str">
            <v>Yếu</v>
          </cell>
        </row>
        <row r="45">
          <cell r="B45" t="str">
            <v>16DQ5802010259</v>
          </cell>
          <cell r="C45" t="str">
            <v>Lê Phúc</v>
          </cell>
          <cell r="D45" t="str">
            <v>Thọ</v>
          </cell>
          <cell r="G45">
            <v>3.44</v>
          </cell>
          <cell r="H45" t="str">
            <v>Giỏi</v>
          </cell>
        </row>
        <row r="46">
          <cell r="B46" t="str">
            <v>16DQ5802010260</v>
          </cell>
          <cell r="C46" t="str">
            <v>Nguyễn Hải</v>
          </cell>
          <cell r="D46" t="str">
            <v>Thuận</v>
          </cell>
          <cell r="G46">
            <v>1.83</v>
          </cell>
          <cell r="H46" t="str">
            <v>Yếu</v>
          </cell>
        </row>
        <row r="47">
          <cell r="B47" t="str">
            <v>16DQ5802010261</v>
          </cell>
          <cell r="C47" t="str">
            <v>Châu Lưu Mạnh</v>
          </cell>
          <cell r="D47" t="str">
            <v>Tiến</v>
          </cell>
          <cell r="G47">
            <v>2.97</v>
          </cell>
          <cell r="H47" t="str">
            <v>Khá</v>
          </cell>
        </row>
        <row r="48">
          <cell r="B48" t="str">
            <v>16DQ5802010263</v>
          </cell>
          <cell r="C48" t="str">
            <v>Cao Xuân</v>
          </cell>
          <cell r="D48" t="str">
            <v>Trúc</v>
          </cell>
          <cell r="G48">
            <v>2.94</v>
          </cell>
          <cell r="H48" t="str">
            <v>Khá</v>
          </cell>
        </row>
        <row r="49">
          <cell r="B49" t="str">
            <v>16DQ5802010264</v>
          </cell>
          <cell r="C49" t="str">
            <v>Võ Văn</v>
          </cell>
          <cell r="D49" t="str">
            <v>Trương</v>
          </cell>
          <cell r="G49">
            <v>1.83</v>
          </cell>
          <cell r="H49" t="str">
            <v>Yếu</v>
          </cell>
        </row>
        <row r="50">
          <cell r="B50" t="str">
            <v>16DQ5802010266</v>
          </cell>
          <cell r="C50" t="str">
            <v>Bùi Minh</v>
          </cell>
          <cell r="D50" t="str">
            <v>Tuấn</v>
          </cell>
          <cell r="G50">
            <v>1.78</v>
          </cell>
          <cell r="H50" t="str">
            <v>Yếu</v>
          </cell>
        </row>
        <row r="51">
          <cell r="B51" t="str">
            <v>16DQ5802010267</v>
          </cell>
          <cell r="C51" t="str">
            <v>Đào Thanh</v>
          </cell>
          <cell r="D51" t="str">
            <v>Tùng</v>
          </cell>
          <cell r="G51">
            <v>2.56</v>
          </cell>
          <cell r="H51" t="str">
            <v>Khá</v>
          </cell>
        </row>
        <row r="52">
          <cell r="B52" t="str">
            <v>16DQ5802010269</v>
          </cell>
          <cell r="C52" t="str">
            <v>Phan Luỹ Thành</v>
          </cell>
          <cell r="D52" t="str">
            <v>Vin</v>
          </cell>
          <cell r="G52">
            <v>3.42</v>
          </cell>
          <cell r="H52" t="str">
            <v>Giỏi</v>
          </cell>
        </row>
        <row r="53">
          <cell r="B53" t="str">
            <v>16DQ5802010270</v>
          </cell>
          <cell r="C53" t="str">
            <v>Nguyễn Phương Hoàng</v>
          </cell>
          <cell r="D53" t="str">
            <v>Vũ</v>
          </cell>
          <cell r="G53">
            <v>2.53</v>
          </cell>
          <cell r="H53" t="str">
            <v>Khá</v>
          </cell>
        </row>
        <row r="54">
          <cell r="B54" t="str">
            <v>16DQ5802010271</v>
          </cell>
          <cell r="C54" t="str">
            <v>Đoàn Quốc</v>
          </cell>
          <cell r="D54" t="str">
            <v>Ý</v>
          </cell>
          <cell r="G54">
            <v>3.22</v>
          </cell>
          <cell r="H54" t="str">
            <v>Giỏi</v>
          </cell>
        </row>
        <row r="55">
          <cell r="B55" t="str">
            <v>16DQ5802010466</v>
          </cell>
          <cell r="C55" t="str">
            <v>Nguyễn Như Ý</v>
          </cell>
          <cell r="D55" t="str">
            <v>Nguyên</v>
          </cell>
          <cell r="G55">
            <v>1.14</v>
          </cell>
          <cell r="H55" t="str">
            <v>Yếu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B10" t="str">
            <v>16DQ5802010272</v>
          </cell>
          <cell r="C10" t="str">
            <v>Hồ Công</v>
          </cell>
          <cell r="D10" t="str">
            <v>Bảo</v>
          </cell>
          <cell r="G10">
            <v>2.06</v>
          </cell>
          <cell r="H10" t="str">
            <v>Trung bình</v>
          </cell>
        </row>
        <row r="11">
          <cell r="B11" t="str">
            <v>16DQ5802010273</v>
          </cell>
          <cell r="C11" t="str">
            <v>Phạm Việt</v>
          </cell>
          <cell r="D11" t="str">
            <v>Bôn</v>
          </cell>
          <cell r="G11">
            <v>2.42</v>
          </cell>
          <cell r="H11" t="str">
            <v>Trung bình</v>
          </cell>
        </row>
        <row r="12">
          <cell r="B12" t="str">
            <v>16DQ5802010274</v>
          </cell>
          <cell r="C12" t="str">
            <v>Phan Văn</v>
          </cell>
          <cell r="D12" t="str">
            <v>Chiến</v>
          </cell>
          <cell r="G12">
            <v>2.28</v>
          </cell>
          <cell r="H12" t="str">
            <v>Trung bình</v>
          </cell>
        </row>
        <row r="13">
          <cell r="B13" t="str">
            <v>16DQ5802010225</v>
          </cell>
          <cell r="C13" t="str">
            <v>Lê Mạnh</v>
          </cell>
          <cell r="D13" t="str">
            <v>Cường</v>
          </cell>
          <cell r="G13">
            <v>3.61</v>
          </cell>
          <cell r="H13" t="str">
            <v>Xuất sắc</v>
          </cell>
        </row>
        <row r="14">
          <cell r="B14" t="str">
            <v>16DQ5802010275</v>
          </cell>
          <cell r="C14" t="str">
            <v>Nguyễn Quốc</v>
          </cell>
          <cell r="D14" t="str">
            <v>Cường</v>
          </cell>
          <cell r="G14">
            <v>3.25</v>
          </cell>
          <cell r="H14" t="str">
            <v>Giỏi</v>
          </cell>
        </row>
        <row r="15">
          <cell r="B15" t="str">
            <v>16DQ5802010279</v>
          </cell>
          <cell r="C15" t="str">
            <v>Lê Đình Minh</v>
          </cell>
          <cell r="D15" t="str">
            <v>Duân</v>
          </cell>
          <cell r="G15">
            <v>2.21</v>
          </cell>
          <cell r="H15" t="str">
            <v>Trung bình</v>
          </cell>
        </row>
        <row r="16">
          <cell r="B16" t="str">
            <v>16DQ5802010281</v>
          </cell>
          <cell r="C16" t="str">
            <v>Trần Nhất</v>
          </cell>
          <cell r="D16" t="str">
            <v>Duy</v>
          </cell>
          <cell r="G16">
            <v>0</v>
          </cell>
          <cell r="H16" t="str">
            <v>Yếu</v>
          </cell>
        </row>
        <row r="17">
          <cell r="B17" t="str">
            <v>16DQ5802010280</v>
          </cell>
          <cell r="C17" t="str">
            <v>Nguyễn Văn</v>
          </cell>
          <cell r="D17" t="str">
            <v>Dũng</v>
          </cell>
          <cell r="G17">
            <v>3.11</v>
          </cell>
          <cell r="H17" t="str">
            <v>Khá</v>
          </cell>
        </row>
        <row r="18">
          <cell r="B18" t="str">
            <v>16DQ5802010276</v>
          </cell>
          <cell r="C18" t="str">
            <v>Huỳnh Ngọc</v>
          </cell>
          <cell r="D18" t="str">
            <v>Đại</v>
          </cell>
          <cell r="G18">
            <v>3.14</v>
          </cell>
          <cell r="H18" t="str">
            <v>Khá</v>
          </cell>
        </row>
        <row r="19">
          <cell r="B19" t="str">
            <v>16DQ5802010277</v>
          </cell>
          <cell r="C19" t="str">
            <v>Lê Quốc</v>
          </cell>
          <cell r="D19" t="str">
            <v>Đạt</v>
          </cell>
          <cell r="G19">
            <v>1.83</v>
          </cell>
          <cell r="H19" t="str">
            <v>Yếu</v>
          </cell>
        </row>
        <row r="20">
          <cell r="B20" t="str">
            <v>16DQ5802010278</v>
          </cell>
          <cell r="C20" t="str">
            <v>Nguyễn Thành</v>
          </cell>
          <cell r="D20" t="str">
            <v>Đạt</v>
          </cell>
          <cell r="G20">
            <v>0</v>
          </cell>
          <cell r="H20" t="str">
            <v>Yếu</v>
          </cell>
        </row>
        <row r="21">
          <cell r="B21" t="str">
            <v>16DQ5802010282</v>
          </cell>
          <cell r="C21" t="str">
            <v>Hồ Võ Hoàng</v>
          </cell>
          <cell r="D21" t="str">
            <v>Giang</v>
          </cell>
          <cell r="G21">
            <v>2.56</v>
          </cell>
          <cell r="H21" t="str">
            <v>Khá</v>
          </cell>
        </row>
        <row r="22">
          <cell r="B22" t="str">
            <v>16DQ5802010283</v>
          </cell>
          <cell r="C22" t="str">
            <v>Trần Quốc</v>
          </cell>
          <cell r="D22" t="str">
            <v>Hào</v>
          </cell>
          <cell r="G22">
            <v>1.83</v>
          </cell>
          <cell r="H22" t="str">
            <v>Yếu</v>
          </cell>
        </row>
        <row r="23">
          <cell r="B23" t="str">
            <v>16DQ5802010284</v>
          </cell>
          <cell r="C23" t="str">
            <v>Hồ Văn</v>
          </cell>
          <cell r="D23" t="str">
            <v>Hậu</v>
          </cell>
          <cell r="G23">
            <v>3.22</v>
          </cell>
          <cell r="H23" t="str">
            <v>Giỏi</v>
          </cell>
        </row>
        <row r="24">
          <cell r="B24" t="str">
            <v>16DQ5802010286</v>
          </cell>
          <cell r="C24" t="str">
            <v>Trịnh Minh</v>
          </cell>
          <cell r="D24" t="str">
            <v>Hiếu</v>
          </cell>
          <cell r="G24">
            <v>3.25</v>
          </cell>
          <cell r="H24" t="str">
            <v>Giỏi</v>
          </cell>
        </row>
        <row r="25">
          <cell r="B25" t="str">
            <v>16DQ5802010285</v>
          </cell>
          <cell r="C25" t="str">
            <v>Nguyễn Ngọc</v>
          </cell>
          <cell r="D25" t="str">
            <v>Hiệp</v>
          </cell>
          <cell r="G25">
            <v>2.86</v>
          </cell>
          <cell r="H25" t="str">
            <v>Khá</v>
          </cell>
        </row>
        <row r="26">
          <cell r="B26" t="str">
            <v>16DQ5802010287</v>
          </cell>
          <cell r="C26" t="str">
            <v>Đào Nhật</v>
          </cell>
          <cell r="D26" t="str">
            <v>Hoàng</v>
          </cell>
          <cell r="G26">
            <v>1.86</v>
          </cell>
          <cell r="H26" t="str">
            <v>Yếu</v>
          </cell>
        </row>
        <row r="27">
          <cell r="B27" t="str">
            <v>16DQ5802010288</v>
          </cell>
          <cell r="C27" t="str">
            <v>Bùi Như</v>
          </cell>
          <cell r="D27" t="str">
            <v>Hưng</v>
          </cell>
          <cell r="G27">
            <v>2.67</v>
          </cell>
          <cell r="H27" t="str">
            <v>Khá</v>
          </cell>
        </row>
        <row r="28">
          <cell r="B28" t="str">
            <v>16DQ5802010290</v>
          </cell>
          <cell r="C28" t="str">
            <v>Nguyễn Ngọc Quốc</v>
          </cell>
          <cell r="D28" t="str">
            <v>Khánh</v>
          </cell>
          <cell r="G28">
            <v>2.78</v>
          </cell>
          <cell r="H28" t="str">
            <v>Khá</v>
          </cell>
        </row>
        <row r="29">
          <cell r="B29" t="str">
            <v>16DQ5802010291</v>
          </cell>
          <cell r="C29" t="str">
            <v>Võ Trần Tuấn</v>
          </cell>
          <cell r="D29" t="str">
            <v>Kiệt</v>
          </cell>
          <cell r="G29">
            <v>3.39</v>
          </cell>
          <cell r="H29" t="str">
            <v>Giỏi</v>
          </cell>
        </row>
        <row r="30">
          <cell r="B30" t="str">
            <v>16DQ5802010292</v>
          </cell>
          <cell r="C30" t="str">
            <v>Lê Hoàng</v>
          </cell>
          <cell r="D30" t="str">
            <v>Linh</v>
          </cell>
          <cell r="G30">
            <v>2.31</v>
          </cell>
          <cell r="H30" t="str">
            <v>Trung bình</v>
          </cell>
        </row>
        <row r="31">
          <cell r="B31" t="str">
            <v>16DQ5802010293</v>
          </cell>
          <cell r="C31" t="str">
            <v>Nguyễn Anh</v>
          </cell>
          <cell r="D31" t="str">
            <v>Luân</v>
          </cell>
          <cell r="G31">
            <v>1.22</v>
          </cell>
          <cell r="H31" t="str">
            <v>Yếu</v>
          </cell>
        </row>
        <row r="32">
          <cell r="B32" t="str">
            <v>16DQ5802010294</v>
          </cell>
          <cell r="C32" t="str">
            <v>Mai Tấn</v>
          </cell>
          <cell r="D32" t="str">
            <v>Lưu</v>
          </cell>
          <cell r="G32">
            <v>1.58</v>
          </cell>
          <cell r="H32" t="str">
            <v>Yếu</v>
          </cell>
        </row>
        <row r="33">
          <cell r="B33" t="str">
            <v>16DQ5802010295</v>
          </cell>
          <cell r="C33" t="str">
            <v>Lê Thái</v>
          </cell>
          <cell r="D33" t="str">
            <v>Minh</v>
          </cell>
          <cell r="G33">
            <v>3.08</v>
          </cell>
          <cell r="H33" t="str">
            <v>Khá</v>
          </cell>
        </row>
        <row r="34">
          <cell r="B34" t="str">
            <v>16DQ5802010296</v>
          </cell>
          <cell r="C34" t="str">
            <v>Lê</v>
          </cell>
          <cell r="D34" t="str">
            <v>Nam</v>
          </cell>
          <cell r="G34">
            <v>3.03</v>
          </cell>
          <cell r="H34" t="str">
            <v>Khá</v>
          </cell>
        </row>
        <row r="35">
          <cell r="B35" t="str">
            <v>16DQ5802010297</v>
          </cell>
          <cell r="C35" t="str">
            <v>Nguyễn Bảo</v>
          </cell>
          <cell r="D35" t="str">
            <v>Nguyên</v>
          </cell>
          <cell r="G35">
            <v>2.42</v>
          </cell>
          <cell r="H35" t="str">
            <v>Trung bình</v>
          </cell>
        </row>
        <row r="36">
          <cell r="B36" t="str">
            <v>16DQ5802010298</v>
          </cell>
          <cell r="C36" t="str">
            <v>Trần Minh</v>
          </cell>
          <cell r="D36" t="str">
            <v>Nhật</v>
          </cell>
          <cell r="G36">
            <v>2</v>
          </cell>
          <cell r="H36" t="str">
            <v>Trung bình</v>
          </cell>
        </row>
        <row r="37">
          <cell r="B37" t="str">
            <v>16DQ5802010299</v>
          </cell>
          <cell r="C37" t="str">
            <v>Hồ Thanh</v>
          </cell>
          <cell r="D37" t="str">
            <v>Phong</v>
          </cell>
          <cell r="G37">
            <v>2.17</v>
          </cell>
          <cell r="H37" t="str">
            <v>Trung bình</v>
          </cell>
        </row>
        <row r="38">
          <cell r="B38" t="str">
            <v>16DQ5802010300</v>
          </cell>
          <cell r="C38" t="str">
            <v>Mai Lâm</v>
          </cell>
          <cell r="D38" t="str">
            <v>Phương</v>
          </cell>
          <cell r="G38">
            <v>2.29</v>
          </cell>
          <cell r="H38" t="str">
            <v>Trung bình</v>
          </cell>
        </row>
        <row r="39">
          <cell r="B39" t="str">
            <v>16DQ5802010097</v>
          </cell>
          <cell r="C39" t="str">
            <v>Nguyễn Mạnh</v>
          </cell>
          <cell r="D39" t="str">
            <v>Quân</v>
          </cell>
          <cell r="G39">
            <v>3.22</v>
          </cell>
          <cell r="H39" t="str">
            <v>Giỏi</v>
          </cell>
        </row>
        <row r="40">
          <cell r="B40" t="str">
            <v>16DQ5802010301</v>
          </cell>
          <cell r="C40" t="str">
            <v>Nguyễn Văn</v>
          </cell>
          <cell r="D40" t="str">
            <v>Quỳnh</v>
          </cell>
          <cell r="G40">
            <v>2</v>
          </cell>
          <cell r="H40" t="str">
            <v>Trung bình</v>
          </cell>
        </row>
        <row r="41">
          <cell r="B41" t="str">
            <v>16DQ5802010302</v>
          </cell>
          <cell r="C41" t="str">
            <v>Trần Trương Hiệp</v>
          </cell>
          <cell r="D41" t="str">
            <v>Sĩ</v>
          </cell>
          <cell r="G41">
            <v>1.47</v>
          </cell>
          <cell r="H41" t="str">
            <v>Yếu</v>
          </cell>
        </row>
        <row r="42">
          <cell r="B42" t="str">
            <v>16DQ5802010303</v>
          </cell>
          <cell r="C42" t="str">
            <v>Đào Thủy</v>
          </cell>
          <cell r="D42" t="str">
            <v>Sơn</v>
          </cell>
          <cell r="G42">
            <v>2.28</v>
          </cell>
          <cell r="H42" t="str">
            <v>Trung bình</v>
          </cell>
        </row>
        <row r="43">
          <cell r="B43" t="str">
            <v>16DQ5802010202</v>
          </cell>
          <cell r="C43" t="str">
            <v>Huỳnh Minh</v>
          </cell>
          <cell r="D43" t="str">
            <v>Tài</v>
          </cell>
          <cell r="G43">
            <v>2.02</v>
          </cell>
          <cell r="H43" t="str">
            <v>Trung bình</v>
          </cell>
        </row>
        <row r="44">
          <cell r="B44" t="str">
            <v>16DQ5802010304</v>
          </cell>
          <cell r="C44" t="str">
            <v>Nguyễn Vũ Anh</v>
          </cell>
          <cell r="D44" t="str">
            <v>Tài</v>
          </cell>
          <cell r="G44">
            <v>2.39</v>
          </cell>
          <cell r="H44" t="str">
            <v>Trung bình</v>
          </cell>
        </row>
        <row r="45">
          <cell r="B45" t="str">
            <v>16DQ5802010305</v>
          </cell>
          <cell r="C45" t="str">
            <v>Võ Duy</v>
          </cell>
          <cell r="D45" t="str">
            <v>Tân</v>
          </cell>
          <cell r="G45">
            <v>1.58</v>
          </cell>
          <cell r="H45" t="str">
            <v>Yếu</v>
          </cell>
        </row>
        <row r="46">
          <cell r="B46" t="str">
            <v>16DQ5802010307</v>
          </cell>
          <cell r="C46" t="str">
            <v>Võ Huy</v>
          </cell>
          <cell r="D46" t="str">
            <v>Thành</v>
          </cell>
          <cell r="G46">
            <v>1.56</v>
          </cell>
          <cell r="H46" t="str">
            <v>Yếu</v>
          </cell>
        </row>
        <row r="47">
          <cell r="B47" t="str">
            <v>16DQ5802010308</v>
          </cell>
          <cell r="C47" t="str">
            <v>Nguyễn Ngọc</v>
          </cell>
          <cell r="D47" t="str">
            <v>Thi</v>
          </cell>
          <cell r="G47">
            <v>2.31</v>
          </cell>
          <cell r="H47" t="str">
            <v>Trung bình</v>
          </cell>
        </row>
        <row r="48">
          <cell r="B48" t="str">
            <v>16DQ5802010309</v>
          </cell>
          <cell r="C48" t="str">
            <v>Nguyễn Công</v>
          </cell>
          <cell r="D48" t="str">
            <v>Thiện</v>
          </cell>
          <cell r="G48">
            <v>0.86</v>
          </cell>
          <cell r="H48" t="str">
            <v>Yếu</v>
          </cell>
        </row>
        <row r="49">
          <cell r="B49" t="str">
            <v>16DQ5802010310</v>
          </cell>
          <cell r="C49" t="str">
            <v>Phạm Văn</v>
          </cell>
          <cell r="D49" t="str">
            <v>Thoại</v>
          </cell>
          <cell r="G49">
            <v>2.19</v>
          </cell>
          <cell r="H49" t="str">
            <v>Trung bình</v>
          </cell>
        </row>
        <row r="50">
          <cell r="B50" t="str">
            <v>16DQ5802010311</v>
          </cell>
          <cell r="C50" t="str">
            <v>Nguyễn Quang</v>
          </cell>
          <cell r="D50" t="str">
            <v>Thục</v>
          </cell>
          <cell r="G50">
            <v>1.69</v>
          </cell>
          <cell r="H50" t="str">
            <v>Yếu</v>
          </cell>
        </row>
        <row r="51">
          <cell r="B51" t="str">
            <v>16DQ5802010312</v>
          </cell>
          <cell r="C51" t="str">
            <v>Đỗ Hữu</v>
          </cell>
          <cell r="D51" t="str">
            <v>Tín</v>
          </cell>
          <cell r="G51">
            <v>1.86</v>
          </cell>
          <cell r="H51" t="str">
            <v>Yếu</v>
          </cell>
        </row>
        <row r="52">
          <cell r="B52" t="str">
            <v>16DQ5802010313</v>
          </cell>
          <cell r="C52" t="str">
            <v>Phạm Hữu</v>
          </cell>
          <cell r="D52" t="str">
            <v>Toản</v>
          </cell>
          <cell r="G52">
            <v>2.28</v>
          </cell>
          <cell r="H52" t="str">
            <v>Trung bình</v>
          </cell>
        </row>
        <row r="53">
          <cell r="B53" t="str">
            <v>16DQ5802010315</v>
          </cell>
          <cell r="C53" t="str">
            <v>Lê Văn</v>
          </cell>
          <cell r="D53" t="str">
            <v>Trường</v>
          </cell>
          <cell r="G53">
            <v>1.78</v>
          </cell>
          <cell r="H53" t="str">
            <v>Yếu</v>
          </cell>
        </row>
        <row r="54">
          <cell r="B54" t="str">
            <v>16DQ5802010314</v>
          </cell>
          <cell r="C54" t="str">
            <v>Nguyễn Quốc</v>
          </cell>
          <cell r="D54" t="str">
            <v>Trực</v>
          </cell>
          <cell r="G54">
            <v>2.12</v>
          </cell>
          <cell r="H54" t="str">
            <v>Trung bình</v>
          </cell>
        </row>
        <row r="55">
          <cell r="B55" t="str">
            <v>16DQ5802010316</v>
          </cell>
          <cell r="C55" t="str">
            <v>Võ Lê Ngọc</v>
          </cell>
          <cell r="D55" t="str">
            <v>Tú</v>
          </cell>
          <cell r="G55">
            <v>0</v>
          </cell>
          <cell r="H55" t="str">
            <v>Yếu</v>
          </cell>
        </row>
        <row r="56">
          <cell r="B56" t="str">
            <v>16DQ5802010318</v>
          </cell>
          <cell r="C56" t="str">
            <v>Huỳnh Thanh</v>
          </cell>
          <cell r="D56" t="str">
            <v>Tùng</v>
          </cell>
          <cell r="G56">
            <v>1.33</v>
          </cell>
          <cell r="H56" t="str">
            <v>Yếu</v>
          </cell>
        </row>
        <row r="57">
          <cell r="B57" t="str">
            <v>16DQ5802010319</v>
          </cell>
          <cell r="C57" t="str">
            <v>Phùng Quốc</v>
          </cell>
          <cell r="D57" t="str">
            <v>Văn</v>
          </cell>
          <cell r="G57">
            <v>2.31</v>
          </cell>
          <cell r="H57" t="str">
            <v>Trung bình</v>
          </cell>
        </row>
        <row r="58">
          <cell r="B58" t="str">
            <v>16DQ5802010320</v>
          </cell>
          <cell r="C58" t="str">
            <v>Nguyễn Văn</v>
          </cell>
          <cell r="D58" t="str">
            <v>Vinh</v>
          </cell>
          <cell r="G58">
            <v>1.42</v>
          </cell>
          <cell r="H58" t="str">
            <v>Yếu</v>
          </cell>
        </row>
        <row r="59">
          <cell r="B59" t="str">
            <v>16DQ5802010321</v>
          </cell>
          <cell r="C59" t="str">
            <v>Lê Trường</v>
          </cell>
          <cell r="D59" t="str">
            <v>Vũ</v>
          </cell>
          <cell r="G59">
            <v>0.69</v>
          </cell>
          <cell r="H59" t="str">
            <v>Yếu</v>
          </cell>
        </row>
        <row r="60">
          <cell r="B60" t="str">
            <v>16DQ5802010322</v>
          </cell>
          <cell r="C60" t="str">
            <v>Lê Hữu</v>
          </cell>
          <cell r="D60" t="str">
            <v>Ý</v>
          </cell>
          <cell r="G60">
            <v>1.89</v>
          </cell>
          <cell r="H60" t="str">
            <v>Yếu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B65"/>
  <sheetViews>
    <sheetView zoomScalePageLayoutView="0" workbookViewId="0" topLeftCell="A1">
      <pane xSplit="4" ySplit="4" topLeftCell="R2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V52" sqref="V52"/>
    </sheetView>
  </sheetViews>
  <sheetFormatPr defaultColWidth="8.796875" defaultRowHeight="15"/>
  <cols>
    <col min="1" max="1" width="3.59765625" style="9" customWidth="1"/>
    <col min="2" max="2" width="13.69921875" style="44" bestFit="1" customWidth="1"/>
    <col min="3" max="3" width="15.3984375" style="6" customWidth="1"/>
    <col min="4" max="4" width="6.8984375" style="32" customWidth="1"/>
    <col min="5" max="5" width="5.3984375" style="8" customWidth="1"/>
    <col min="6" max="6" width="4.8984375" style="8" customWidth="1"/>
    <col min="7" max="7" width="7.5" style="8" bestFit="1" customWidth="1"/>
    <col min="8" max="9" width="4.69921875" style="8" customWidth="1"/>
    <col min="10" max="10" width="4.3984375" style="2" customWidth="1"/>
    <col min="11" max="11" width="4.59765625" style="2" customWidth="1"/>
    <col min="12" max="12" width="4.3984375" style="2" customWidth="1"/>
    <col min="13" max="13" width="4.3984375" style="2" bestFit="1" customWidth="1"/>
    <col min="14" max="14" width="4.3984375" style="2" customWidth="1"/>
    <col min="15" max="15" width="4.5" style="2" customWidth="1"/>
    <col min="16" max="17" width="3.8984375" style="2" customWidth="1"/>
    <col min="18" max="18" width="4.59765625" style="2" bestFit="1" customWidth="1"/>
    <col min="19" max="19" width="6.8984375" style="2" customWidth="1"/>
    <col min="20" max="20" width="4.59765625" style="4" customWidth="1"/>
    <col min="21" max="21" width="4.3984375" style="4" customWidth="1"/>
    <col min="22" max="22" width="4.3984375" style="128" customWidth="1"/>
    <col min="23" max="23" width="5.09765625" style="4" customWidth="1"/>
    <col min="24" max="24" width="5.3984375" style="4" customWidth="1"/>
    <col min="25" max="25" width="26.09765625" style="4" customWidth="1"/>
    <col min="26" max="16384" width="9" style="2" customWidth="1"/>
  </cols>
  <sheetData>
    <row r="1" spans="1:25" s="15" customFormat="1" ht="23.25" customHeight="1">
      <c r="A1" s="145" t="s">
        <v>951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s="15" customFormat="1" ht="15.75" customHeight="1">
      <c r="A2" s="154" t="s">
        <v>337</v>
      </c>
      <c r="B2" s="154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 s="30" customFormat="1" ht="17.25" customHeight="1">
      <c r="A3" s="149" t="s">
        <v>14</v>
      </c>
      <c r="B3" s="138" t="s">
        <v>50</v>
      </c>
      <c r="C3" s="143" t="s">
        <v>24</v>
      </c>
      <c r="D3" s="156" t="s">
        <v>15</v>
      </c>
      <c r="E3" s="151" t="s">
        <v>824</v>
      </c>
      <c r="F3" s="152"/>
      <c r="G3" s="152"/>
      <c r="H3" s="152"/>
      <c r="I3" s="153"/>
      <c r="J3" s="140" t="s">
        <v>1</v>
      </c>
      <c r="K3" s="141"/>
      <c r="L3" s="140" t="s">
        <v>2</v>
      </c>
      <c r="M3" s="141"/>
      <c r="N3" s="140" t="s">
        <v>825</v>
      </c>
      <c r="O3" s="141"/>
      <c r="P3" s="140" t="s">
        <v>4</v>
      </c>
      <c r="Q3" s="142"/>
      <c r="R3" s="142"/>
      <c r="S3" s="141"/>
      <c r="T3" s="146" t="s">
        <v>23</v>
      </c>
      <c r="U3" s="147"/>
      <c r="V3" s="147"/>
      <c r="W3" s="147"/>
      <c r="X3" s="148"/>
      <c r="Y3" s="17" t="s">
        <v>16</v>
      </c>
    </row>
    <row r="4" spans="1:25" s="11" customFormat="1" ht="18.75" customHeight="1">
      <c r="A4" s="150"/>
      <c r="B4" s="139"/>
      <c r="C4" s="144"/>
      <c r="D4" s="157"/>
      <c r="E4" s="31" t="s">
        <v>17</v>
      </c>
      <c r="F4" s="31" t="s">
        <v>18</v>
      </c>
      <c r="G4" s="31"/>
      <c r="H4" s="31" t="s">
        <v>49</v>
      </c>
      <c r="I4" s="40" t="s">
        <v>18</v>
      </c>
      <c r="J4" s="18" t="s">
        <v>17</v>
      </c>
      <c r="K4" s="41" t="s">
        <v>18</v>
      </c>
      <c r="L4" s="18" t="s">
        <v>17</v>
      </c>
      <c r="M4" s="41" t="s">
        <v>18</v>
      </c>
      <c r="N4" s="18" t="s">
        <v>17</v>
      </c>
      <c r="O4" s="41" t="s">
        <v>18</v>
      </c>
      <c r="P4" s="18" t="s">
        <v>118</v>
      </c>
      <c r="Q4" s="18" t="s">
        <v>119</v>
      </c>
      <c r="R4" s="18" t="s">
        <v>120</v>
      </c>
      <c r="S4" s="71" t="s">
        <v>122</v>
      </c>
      <c r="T4" s="72" t="s">
        <v>115</v>
      </c>
      <c r="U4" s="72" t="s">
        <v>116</v>
      </c>
      <c r="V4" s="124" t="s">
        <v>823</v>
      </c>
      <c r="W4" s="41" t="s">
        <v>117</v>
      </c>
      <c r="X4" s="48" t="s">
        <v>47</v>
      </c>
      <c r="Y4" s="16"/>
    </row>
    <row r="5" spans="1:28" ht="15.75" customHeight="1">
      <c r="A5" s="61">
        <f>1</f>
        <v>1</v>
      </c>
      <c r="B5" s="95" t="s">
        <v>338</v>
      </c>
      <c r="C5" s="96" t="s">
        <v>339</v>
      </c>
      <c r="D5" s="97" t="s">
        <v>28</v>
      </c>
      <c r="E5" s="57">
        <v>11</v>
      </c>
      <c r="F5" s="57">
        <v>3</v>
      </c>
      <c r="G5" s="68" t="str">
        <f>VLOOKUP(B5,'[5]Sheet1'!$B$10:$H$56,7,0)</f>
        <v>Giỏi</v>
      </c>
      <c r="H5" s="57">
        <f>IF(G5="Kém",1,IF(G5="Yếu",3,IF(G5="Trung bình",5,IF(G5="tbk",7,IF(G5="Khá",8,IF(G5="Giỏi",9,IF(G5="xuất sắc",10)))))))</f>
        <v>9</v>
      </c>
      <c r="I5" s="58">
        <f aca="true" t="shared" si="0" ref="I5:I50">ROUND((H5+F5),0)</f>
        <v>12</v>
      </c>
      <c r="J5" s="59">
        <v>25</v>
      </c>
      <c r="K5" s="58">
        <f aca="true" t="shared" si="1" ref="K5:K50">J5</f>
        <v>25</v>
      </c>
      <c r="L5" s="59">
        <v>14</v>
      </c>
      <c r="M5" s="58">
        <f aca="true" t="shared" si="2" ref="M5:M50">L5</f>
        <v>14</v>
      </c>
      <c r="N5" s="59">
        <v>24</v>
      </c>
      <c r="O5" s="58">
        <f aca="true" t="shared" si="3" ref="O5:O29">N5</f>
        <v>24</v>
      </c>
      <c r="P5" s="59"/>
      <c r="Q5" s="59"/>
      <c r="R5" s="59"/>
      <c r="S5" s="59">
        <f>P5+Q5+R5</f>
        <v>0</v>
      </c>
      <c r="T5" s="47">
        <f aca="true" t="shared" si="4" ref="T5:T50">ROUND((I5+K5+M5+O5+S5),0)</f>
        <v>75</v>
      </c>
      <c r="U5" s="100"/>
      <c r="V5" s="125"/>
      <c r="W5" s="46">
        <f>T5-U5-V5</f>
        <v>75</v>
      </c>
      <c r="X5" s="29" t="str">
        <f>IF(W5&lt;35,"Kém",IF(W5&lt;50,"Yếu",IF(W5&lt;65,"TB",IF(W5&lt;80,"Khá",IF(W5&lt;90,"Tốt","XS")))))</f>
        <v>Khá</v>
      </c>
      <c r="Y5" s="99"/>
      <c r="Z5" s="3"/>
      <c r="AA5" s="3"/>
      <c r="AB5" s="3"/>
    </row>
    <row r="6" spans="1:25" ht="15.75" customHeight="1">
      <c r="A6" s="61">
        <f aca="true" t="shared" si="5" ref="A6:A51">A5+1</f>
        <v>2</v>
      </c>
      <c r="B6" s="95" t="s">
        <v>340</v>
      </c>
      <c r="C6" s="96" t="s">
        <v>341</v>
      </c>
      <c r="D6" s="97" t="s">
        <v>155</v>
      </c>
      <c r="E6" s="57">
        <v>10</v>
      </c>
      <c r="F6" s="57">
        <v>3</v>
      </c>
      <c r="G6" s="68" t="str">
        <f>VLOOKUP(B6,'[5]Sheet1'!$B$10:$H$56,7,0)</f>
        <v>Trung bình</v>
      </c>
      <c r="H6" s="57">
        <f aca="true" t="shared" si="6" ref="H6:H50">IF(G6="Kém",1,IF(G6="Yếu",3,IF(G6="Trung bình",5,IF(G6="tbk",7,IF(G6="Khá",8,IF(G6="Giỏi",9,IF(G6="xuất sắc",10)))))))</f>
        <v>5</v>
      </c>
      <c r="I6" s="58">
        <f t="shared" si="0"/>
        <v>8</v>
      </c>
      <c r="J6" s="59">
        <v>24</v>
      </c>
      <c r="K6" s="58">
        <f t="shared" si="1"/>
        <v>24</v>
      </c>
      <c r="L6" s="59">
        <v>17</v>
      </c>
      <c r="M6" s="58">
        <f t="shared" si="2"/>
        <v>17</v>
      </c>
      <c r="N6" s="59">
        <v>24</v>
      </c>
      <c r="O6" s="58">
        <f t="shared" si="3"/>
        <v>24</v>
      </c>
      <c r="P6" s="59">
        <v>8</v>
      </c>
      <c r="Q6" s="59"/>
      <c r="R6" s="59"/>
      <c r="S6" s="59">
        <f aca="true" t="shared" si="7" ref="S6:S50">P6+Q6+R6</f>
        <v>8</v>
      </c>
      <c r="T6" s="47">
        <f t="shared" si="4"/>
        <v>81</v>
      </c>
      <c r="U6" s="134">
        <v>10</v>
      </c>
      <c r="V6" s="125"/>
      <c r="W6" s="46">
        <f aca="true" t="shared" si="8" ref="W6:W50">T6-U6-V6</f>
        <v>71</v>
      </c>
      <c r="X6" s="29" t="str">
        <f aca="true" t="shared" si="9" ref="X6:X50">IF(W6&lt;35,"Kém",IF(W6&lt;50,"Yếu",IF(W6&lt;65,"TB",IF(W6&lt;80,"Khá",IF(W6&lt;90,"Tốt","XS")))))</f>
        <v>Khá</v>
      </c>
      <c r="Y6" s="60" t="s">
        <v>332</v>
      </c>
    </row>
    <row r="7" spans="1:25" ht="15.75" customHeight="1">
      <c r="A7" s="61">
        <f t="shared" si="5"/>
        <v>3</v>
      </c>
      <c r="B7" s="95" t="s">
        <v>342</v>
      </c>
      <c r="C7" s="96" t="s">
        <v>343</v>
      </c>
      <c r="D7" s="97" t="s">
        <v>214</v>
      </c>
      <c r="E7" s="57">
        <v>12</v>
      </c>
      <c r="F7" s="57">
        <v>3</v>
      </c>
      <c r="G7" s="68" t="str">
        <f>VLOOKUP(B7,'[5]Sheet1'!$B$10:$H$56,7,0)</f>
        <v>Yếu</v>
      </c>
      <c r="H7" s="57">
        <f t="shared" si="6"/>
        <v>3</v>
      </c>
      <c r="I7" s="58">
        <f t="shared" si="0"/>
        <v>6</v>
      </c>
      <c r="J7" s="59">
        <v>25</v>
      </c>
      <c r="K7" s="58">
        <f t="shared" si="1"/>
        <v>25</v>
      </c>
      <c r="L7" s="59">
        <v>20</v>
      </c>
      <c r="M7" s="58">
        <f t="shared" si="2"/>
        <v>20</v>
      </c>
      <c r="N7" s="59">
        <v>25</v>
      </c>
      <c r="O7" s="58">
        <f t="shared" si="3"/>
        <v>25</v>
      </c>
      <c r="P7" s="59"/>
      <c r="Q7" s="59"/>
      <c r="R7" s="59"/>
      <c r="S7" s="59">
        <f t="shared" si="7"/>
        <v>0</v>
      </c>
      <c r="T7" s="47">
        <f t="shared" si="4"/>
        <v>76</v>
      </c>
      <c r="U7" s="134"/>
      <c r="V7" s="125"/>
      <c r="W7" s="46">
        <f t="shared" si="8"/>
        <v>76</v>
      </c>
      <c r="X7" s="29" t="str">
        <f t="shared" si="9"/>
        <v>Khá</v>
      </c>
      <c r="Y7" s="60"/>
    </row>
    <row r="8" spans="1:25" ht="15.75" customHeight="1">
      <c r="A8" s="61">
        <f t="shared" si="5"/>
        <v>4</v>
      </c>
      <c r="B8" s="95" t="s">
        <v>344</v>
      </c>
      <c r="C8" s="96" t="s">
        <v>198</v>
      </c>
      <c r="D8" s="97" t="s">
        <v>345</v>
      </c>
      <c r="E8" s="57">
        <v>10</v>
      </c>
      <c r="F8" s="57">
        <v>3</v>
      </c>
      <c r="G8" s="68" t="str">
        <f>VLOOKUP(B8,'[5]Sheet1'!$B$10:$H$56,7,0)</f>
        <v>Trung bình</v>
      </c>
      <c r="H8" s="57">
        <f t="shared" si="6"/>
        <v>5</v>
      </c>
      <c r="I8" s="58">
        <f t="shared" si="0"/>
        <v>8</v>
      </c>
      <c r="J8" s="59">
        <v>25</v>
      </c>
      <c r="K8" s="58">
        <f t="shared" si="1"/>
        <v>25</v>
      </c>
      <c r="L8" s="59">
        <v>20</v>
      </c>
      <c r="M8" s="58">
        <f t="shared" si="2"/>
        <v>20</v>
      </c>
      <c r="N8" s="59">
        <v>25</v>
      </c>
      <c r="O8" s="58">
        <f t="shared" si="3"/>
        <v>25</v>
      </c>
      <c r="P8" s="59"/>
      <c r="Q8" s="59"/>
      <c r="R8" s="59"/>
      <c r="S8" s="59">
        <f t="shared" si="7"/>
        <v>0</v>
      </c>
      <c r="T8" s="47">
        <f t="shared" si="4"/>
        <v>78</v>
      </c>
      <c r="U8" s="134">
        <v>10</v>
      </c>
      <c r="V8" s="125"/>
      <c r="W8" s="46">
        <f t="shared" si="8"/>
        <v>68</v>
      </c>
      <c r="X8" s="29" t="str">
        <f t="shared" si="9"/>
        <v>Khá</v>
      </c>
      <c r="Y8" s="60" t="s">
        <v>332</v>
      </c>
    </row>
    <row r="9" spans="1:25" ht="16.5" customHeight="1">
      <c r="A9" s="61">
        <f t="shared" si="5"/>
        <v>5</v>
      </c>
      <c r="B9" s="95" t="s">
        <v>346</v>
      </c>
      <c r="C9" s="96" t="s">
        <v>347</v>
      </c>
      <c r="D9" s="97" t="s">
        <v>72</v>
      </c>
      <c r="E9" s="57">
        <v>8</v>
      </c>
      <c r="F9" s="57">
        <v>3</v>
      </c>
      <c r="G9" s="68" t="str">
        <f>VLOOKUP(B9,'[5]Sheet1'!$B$10:$H$56,7,0)</f>
        <v>Yếu</v>
      </c>
      <c r="H9" s="57">
        <f t="shared" si="6"/>
        <v>3</v>
      </c>
      <c r="I9" s="58">
        <f t="shared" si="0"/>
        <v>6</v>
      </c>
      <c r="J9" s="59">
        <v>25</v>
      </c>
      <c r="K9" s="58">
        <f t="shared" si="1"/>
        <v>25</v>
      </c>
      <c r="L9" s="59">
        <v>20</v>
      </c>
      <c r="M9" s="58">
        <f t="shared" si="2"/>
        <v>20</v>
      </c>
      <c r="N9" s="59">
        <v>25</v>
      </c>
      <c r="O9" s="58">
        <f t="shared" si="3"/>
        <v>25</v>
      </c>
      <c r="P9" s="59"/>
      <c r="Q9" s="59"/>
      <c r="R9" s="59"/>
      <c r="S9" s="59">
        <f t="shared" si="7"/>
        <v>0</v>
      </c>
      <c r="T9" s="47">
        <f t="shared" si="4"/>
        <v>76</v>
      </c>
      <c r="U9" s="134">
        <v>10</v>
      </c>
      <c r="V9" s="125"/>
      <c r="W9" s="46">
        <f t="shared" si="8"/>
        <v>66</v>
      </c>
      <c r="X9" s="29" t="str">
        <f t="shared" si="9"/>
        <v>Khá</v>
      </c>
      <c r="Y9" s="99" t="s">
        <v>332</v>
      </c>
    </row>
    <row r="10" spans="1:25" ht="16.5" customHeight="1">
      <c r="A10" s="61">
        <f t="shared" si="5"/>
        <v>6</v>
      </c>
      <c r="B10" s="95" t="s">
        <v>348</v>
      </c>
      <c r="C10" s="96" t="s">
        <v>54</v>
      </c>
      <c r="D10" s="97" t="s">
        <v>11</v>
      </c>
      <c r="E10" s="57">
        <v>9</v>
      </c>
      <c r="F10" s="57">
        <v>3</v>
      </c>
      <c r="G10" s="68" t="str">
        <f>VLOOKUP(B10,'[5]Sheet1'!$B$10:$H$56,7,0)</f>
        <v>Trung bình</v>
      </c>
      <c r="H10" s="57">
        <f t="shared" si="6"/>
        <v>5</v>
      </c>
      <c r="I10" s="58">
        <f t="shared" si="0"/>
        <v>8</v>
      </c>
      <c r="J10" s="59">
        <v>25</v>
      </c>
      <c r="K10" s="58">
        <f t="shared" si="1"/>
        <v>25</v>
      </c>
      <c r="L10" s="59">
        <v>17</v>
      </c>
      <c r="M10" s="58">
        <f t="shared" si="2"/>
        <v>17</v>
      </c>
      <c r="N10" s="59">
        <v>25</v>
      </c>
      <c r="O10" s="58">
        <f t="shared" si="3"/>
        <v>25</v>
      </c>
      <c r="P10" s="59"/>
      <c r="Q10" s="59"/>
      <c r="R10" s="59"/>
      <c r="S10" s="59">
        <f t="shared" si="7"/>
        <v>0</v>
      </c>
      <c r="T10" s="47">
        <f t="shared" si="4"/>
        <v>75</v>
      </c>
      <c r="U10" s="134"/>
      <c r="V10" s="125"/>
      <c r="W10" s="46">
        <f t="shared" si="8"/>
        <v>75</v>
      </c>
      <c r="X10" s="29" t="str">
        <f t="shared" si="9"/>
        <v>Khá</v>
      </c>
      <c r="Y10" s="60"/>
    </row>
    <row r="11" spans="1:25" ht="16.5" customHeight="1">
      <c r="A11" s="61">
        <f t="shared" si="5"/>
        <v>7</v>
      </c>
      <c r="B11" s="95" t="s">
        <v>349</v>
      </c>
      <c r="C11" s="96" t="s">
        <v>180</v>
      </c>
      <c r="D11" s="97" t="s">
        <v>130</v>
      </c>
      <c r="E11" s="57">
        <v>13</v>
      </c>
      <c r="F11" s="57">
        <v>3</v>
      </c>
      <c r="G11" s="68" t="str">
        <f>VLOOKUP(B11,'[5]Sheet1'!$B$10:$H$56,7,0)</f>
        <v>Khá</v>
      </c>
      <c r="H11" s="57">
        <f t="shared" si="6"/>
        <v>8</v>
      </c>
      <c r="I11" s="58">
        <f t="shared" si="0"/>
        <v>11</v>
      </c>
      <c r="J11" s="59">
        <v>25</v>
      </c>
      <c r="K11" s="58">
        <f t="shared" si="1"/>
        <v>25</v>
      </c>
      <c r="L11" s="59">
        <v>20</v>
      </c>
      <c r="M11" s="58">
        <f t="shared" si="2"/>
        <v>20</v>
      </c>
      <c r="N11" s="59">
        <v>24</v>
      </c>
      <c r="O11" s="58">
        <f t="shared" si="3"/>
        <v>24</v>
      </c>
      <c r="P11" s="59"/>
      <c r="Q11" s="59"/>
      <c r="R11" s="59"/>
      <c r="S11" s="59">
        <f t="shared" si="7"/>
        <v>0</v>
      </c>
      <c r="T11" s="47">
        <f t="shared" si="4"/>
        <v>80</v>
      </c>
      <c r="U11" s="134"/>
      <c r="V11" s="125"/>
      <c r="W11" s="46">
        <f t="shared" si="8"/>
        <v>80</v>
      </c>
      <c r="X11" s="29" t="str">
        <f t="shared" si="9"/>
        <v>Tốt</v>
      </c>
      <c r="Y11" s="60"/>
    </row>
    <row r="12" spans="1:25" ht="16.5" customHeight="1">
      <c r="A12" s="61">
        <f t="shared" si="5"/>
        <v>8</v>
      </c>
      <c r="B12" s="95" t="s">
        <v>350</v>
      </c>
      <c r="C12" s="96" t="s">
        <v>351</v>
      </c>
      <c r="D12" s="97" t="s">
        <v>181</v>
      </c>
      <c r="E12" s="57">
        <v>10</v>
      </c>
      <c r="F12" s="57">
        <v>3</v>
      </c>
      <c r="G12" s="68" t="str">
        <f>VLOOKUP(B12,'[5]Sheet1'!$B$10:$H$56,7,0)</f>
        <v>Trung bình</v>
      </c>
      <c r="H12" s="57">
        <f t="shared" si="6"/>
        <v>5</v>
      </c>
      <c r="I12" s="58">
        <f t="shared" si="0"/>
        <v>8</v>
      </c>
      <c r="J12" s="59">
        <v>25</v>
      </c>
      <c r="K12" s="58">
        <f t="shared" si="1"/>
        <v>25</v>
      </c>
      <c r="L12" s="59">
        <v>20</v>
      </c>
      <c r="M12" s="58">
        <f t="shared" si="2"/>
        <v>20</v>
      </c>
      <c r="N12" s="59">
        <v>24</v>
      </c>
      <c r="O12" s="58">
        <f t="shared" si="3"/>
        <v>24</v>
      </c>
      <c r="P12" s="59"/>
      <c r="Q12" s="59"/>
      <c r="R12" s="59"/>
      <c r="S12" s="59">
        <v>0</v>
      </c>
      <c r="T12" s="47">
        <f t="shared" si="4"/>
        <v>77</v>
      </c>
      <c r="U12" s="134">
        <v>10</v>
      </c>
      <c r="V12" s="125"/>
      <c r="W12" s="46">
        <f t="shared" si="8"/>
        <v>67</v>
      </c>
      <c r="X12" s="29" t="str">
        <f t="shared" si="9"/>
        <v>Khá</v>
      </c>
      <c r="Y12" s="60" t="s">
        <v>332</v>
      </c>
    </row>
    <row r="13" spans="1:25" ht="16.5" customHeight="1">
      <c r="A13" s="61">
        <f t="shared" si="5"/>
        <v>9</v>
      </c>
      <c r="B13" s="95" t="s">
        <v>352</v>
      </c>
      <c r="C13" s="96" t="s">
        <v>353</v>
      </c>
      <c r="D13" s="97" t="s">
        <v>181</v>
      </c>
      <c r="E13" s="57">
        <v>12</v>
      </c>
      <c r="F13" s="57">
        <v>3</v>
      </c>
      <c r="G13" s="68" t="str">
        <f>VLOOKUP(B13,'[5]Sheet1'!$B$10:$H$56,7,0)</f>
        <v>Yếu</v>
      </c>
      <c r="H13" s="57">
        <f t="shared" si="6"/>
        <v>3</v>
      </c>
      <c r="I13" s="58">
        <f t="shared" si="0"/>
        <v>6</v>
      </c>
      <c r="J13" s="59">
        <v>25</v>
      </c>
      <c r="K13" s="58">
        <f t="shared" si="1"/>
        <v>25</v>
      </c>
      <c r="L13" s="59">
        <v>20</v>
      </c>
      <c r="M13" s="58">
        <f t="shared" si="2"/>
        <v>20</v>
      </c>
      <c r="N13" s="59">
        <v>22</v>
      </c>
      <c r="O13" s="58">
        <f t="shared" si="3"/>
        <v>22</v>
      </c>
      <c r="P13" s="59"/>
      <c r="Q13" s="59"/>
      <c r="R13" s="59"/>
      <c r="S13" s="59">
        <f t="shared" si="7"/>
        <v>0</v>
      </c>
      <c r="T13" s="47">
        <f t="shared" si="4"/>
        <v>73</v>
      </c>
      <c r="U13" s="134"/>
      <c r="V13" s="125"/>
      <c r="W13" s="46">
        <f t="shared" si="8"/>
        <v>73</v>
      </c>
      <c r="X13" s="29" t="str">
        <f t="shared" si="9"/>
        <v>Khá</v>
      </c>
      <c r="Y13" s="60"/>
    </row>
    <row r="14" spans="1:25" ht="16.5" customHeight="1">
      <c r="A14" s="61">
        <f t="shared" si="5"/>
        <v>10</v>
      </c>
      <c r="B14" s="95" t="s">
        <v>354</v>
      </c>
      <c r="C14" s="96" t="s">
        <v>154</v>
      </c>
      <c r="D14" s="97" t="s">
        <v>97</v>
      </c>
      <c r="E14" s="57">
        <v>8</v>
      </c>
      <c r="F14" s="57">
        <v>3</v>
      </c>
      <c r="G14" s="68" t="str">
        <f>VLOOKUP(B14,'[5]Sheet1'!$B$10:$H$56,7,0)</f>
        <v>Yếu</v>
      </c>
      <c r="H14" s="57">
        <f t="shared" si="6"/>
        <v>3</v>
      </c>
      <c r="I14" s="58">
        <f t="shared" si="0"/>
        <v>6</v>
      </c>
      <c r="J14" s="59">
        <v>25</v>
      </c>
      <c r="K14" s="58">
        <f t="shared" si="1"/>
        <v>25</v>
      </c>
      <c r="L14" s="59">
        <v>20</v>
      </c>
      <c r="M14" s="58">
        <f t="shared" si="2"/>
        <v>20</v>
      </c>
      <c r="N14" s="59">
        <v>25</v>
      </c>
      <c r="O14" s="58">
        <f t="shared" si="3"/>
        <v>25</v>
      </c>
      <c r="P14" s="59"/>
      <c r="Q14" s="59"/>
      <c r="R14" s="59"/>
      <c r="S14" s="59">
        <f t="shared" si="7"/>
        <v>0</v>
      </c>
      <c r="T14" s="47">
        <f t="shared" si="4"/>
        <v>76</v>
      </c>
      <c r="U14" s="134"/>
      <c r="V14" s="125"/>
      <c r="W14" s="46">
        <f t="shared" si="8"/>
        <v>76</v>
      </c>
      <c r="X14" s="29" t="str">
        <f t="shared" si="9"/>
        <v>Khá</v>
      </c>
      <c r="Y14" s="60"/>
    </row>
    <row r="15" spans="1:25" ht="16.5" customHeight="1">
      <c r="A15" s="61">
        <f t="shared" si="5"/>
        <v>11</v>
      </c>
      <c r="B15" s="95" t="s">
        <v>355</v>
      </c>
      <c r="C15" s="96" t="s">
        <v>356</v>
      </c>
      <c r="D15" s="97" t="s">
        <v>12</v>
      </c>
      <c r="E15" s="57">
        <v>10</v>
      </c>
      <c r="F15" s="57">
        <v>3</v>
      </c>
      <c r="G15" s="68" t="str">
        <f>VLOOKUP(B15,'[5]Sheet1'!$B$10:$H$56,7,0)</f>
        <v>Yếu</v>
      </c>
      <c r="H15" s="57">
        <f t="shared" si="6"/>
        <v>3</v>
      </c>
      <c r="I15" s="58">
        <f t="shared" si="0"/>
        <v>6</v>
      </c>
      <c r="J15" s="59">
        <v>25</v>
      </c>
      <c r="K15" s="58">
        <f t="shared" si="1"/>
        <v>25</v>
      </c>
      <c r="L15" s="59">
        <v>20</v>
      </c>
      <c r="M15" s="58">
        <f t="shared" si="2"/>
        <v>20</v>
      </c>
      <c r="N15" s="59">
        <v>25</v>
      </c>
      <c r="O15" s="58">
        <f t="shared" si="3"/>
        <v>25</v>
      </c>
      <c r="P15" s="59"/>
      <c r="Q15" s="59"/>
      <c r="R15" s="59"/>
      <c r="S15" s="59">
        <f t="shared" si="7"/>
        <v>0</v>
      </c>
      <c r="T15" s="47">
        <f t="shared" si="4"/>
        <v>76</v>
      </c>
      <c r="U15" s="134">
        <v>10</v>
      </c>
      <c r="V15" s="125">
        <v>10</v>
      </c>
      <c r="W15" s="46">
        <f t="shared" si="8"/>
        <v>56</v>
      </c>
      <c r="X15" s="29" t="str">
        <f t="shared" si="9"/>
        <v>TB</v>
      </c>
      <c r="Y15" s="60" t="s">
        <v>332</v>
      </c>
    </row>
    <row r="16" spans="1:25" ht="16.5" customHeight="1">
      <c r="A16" s="61">
        <f t="shared" si="5"/>
        <v>12</v>
      </c>
      <c r="B16" s="95" t="s">
        <v>357</v>
      </c>
      <c r="C16" s="96" t="s">
        <v>358</v>
      </c>
      <c r="D16" s="97" t="s">
        <v>110</v>
      </c>
      <c r="E16" s="57">
        <v>9</v>
      </c>
      <c r="F16" s="57">
        <v>3</v>
      </c>
      <c r="G16" s="68" t="str">
        <f>VLOOKUP(B16,'[5]Sheet1'!$B$10:$H$56,7,0)</f>
        <v>Khá</v>
      </c>
      <c r="H16" s="57">
        <f t="shared" si="6"/>
        <v>8</v>
      </c>
      <c r="I16" s="58">
        <f t="shared" si="0"/>
        <v>11</v>
      </c>
      <c r="J16" s="59">
        <v>23</v>
      </c>
      <c r="K16" s="58">
        <f t="shared" si="1"/>
        <v>23</v>
      </c>
      <c r="L16" s="59">
        <v>17</v>
      </c>
      <c r="M16" s="58">
        <f t="shared" si="2"/>
        <v>17</v>
      </c>
      <c r="N16" s="59">
        <v>22</v>
      </c>
      <c r="O16" s="58">
        <f t="shared" si="3"/>
        <v>22</v>
      </c>
      <c r="P16" s="59"/>
      <c r="Q16" s="59"/>
      <c r="R16" s="59"/>
      <c r="S16" s="59">
        <f t="shared" si="7"/>
        <v>0</v>
      </c>
      <c r="T16" s="47">
        <f t="shared" si="4"/>
        <v>73</v>
      </c>
      <c r="U16" s="134"/>
      <c r="V16" s="125"/>
      <c r="W16" s="46">
        <f t="shared" si="8"/>
        <v>73</v>
      </c>
      <c r="X16" s="29" t="str">
        <f t="shared" si="9"/>
        <v>Khá</v>
      </c>
      <c r="Y16" s="60"/>
    </row>
    <row r="17" spans="1:25" ht="16.5" customHeight="1">
      <c r="A17" s="61">
        <f t="shared" si="5"/>
        <v>13</v>
      </c>
      <c r="B17" s="95" t="s">
        <v>359</v>
      </c>
      <c r="C17" s="96" t="s">
        <v>360</v>
      </c>
      <c r="D17" s="97" t="s">
        <v>361</v>
      </c>
      <c r="E17" s="57">
        <v>11</v>
      </c>
      <c r="F17" s="57">
        <v>3</v>
      </c>
      <c r="G17" s="68" t="str">
        <f>VLOOKUP(B17,'[5]Sheet1'!$B$10:$H$56,7,0)</f>
        <v>Trung bình</v>
      </c>
      <c r="H17" s="57">
        <f t="shared" si="6"/>
        <v>5</v>
      </c>
      <c r="I17" s="58">
        <f t="shared" si="0"/>
        <v>8</v>
      </c>
      <c r="J17" s="59">
        <v>25</v>
      </c>
      <c r="K17" s="58">
        <f t="shared" si="1"/>
        <v>25</v>
      </c>
      <c r="L17" s="59">
        <v>20</v>
      </c>
      <c r="M17" s="58">
        <f t="shared" si="2"/>
        <v>20</v>
      </c>
      <c r="N17" s="59">
        <v>25</v>
      </c>
      <c r="O17" s="58">
        <f t="shared" si="3"/>
        <v>25</v>
      </c>
      <c r="P17" s="59"/>
      <c r="Q17" s="59"/>
      <c r="R17" s="59"/>
      <c r="S17" s="59">
        <f t="shared" si="7"/>
        <v>0</v>
      </c>
      <c r="T17" s="47">
        <f t="shared" si="4"/>
        <v>78</v>
      </c>
      <c r="U17" s="134"/>
      <c r="V17" s="125"/>
      <c r="W17" s="46">
        <f t="shared" si="8"/>
        <v>78</v>
      </c>
      <c r="X17" s="29" t="str">
        <f t="shared" si="9"/>
        <v>Khá</v>
      </c>
      <c r="Y17" s="99"/>
    </row>
    <row r="18" spans="1:25" ht="16.5" customHeight="1">
      <c r="A18" s="61">
        <f t="shared" si="5"/>
        <v>14</v>
      </c>
      <c r="B18" s="95" t="s">
        <v>362</v>
      </c>
      <c r="C18" s="96" t="s">
        <v>363</v>
      </c>
      <c r="D18" s="97" t="s">
        <v>57</v>
      </c>
      <c r="E18" s="57">
        <v>10</v>
      </c>
      <c r="F18" s="57">
        <v>3</v>
      </c>
      <c r="G18" s="68" t="str">
        <f>VLOOKUP(B18,'[5]Sheet1'!$B$10:$H$56,7,0)</f>
        <v>Giỏi</v>
      </c>
      <c r="H18" s="57">
        <f t="shared" si="6"/>
        <v>9</v>
      </c>
      <c r="I18" s="58">
        <f t="shared" si="0"/>
        <v>12</v>
      </c>
      <c r="J18" s="59">
        <v>25</v>
      </c>
      <c r="K18" s="58">
        <f t="shared" si="1"/>
        <v>25</v>
      </c>
      <c r="L18" s="59">
        <v>18</v>
      </c>
      <c r="M18" s="58">
        <f t="shared" si="2"/>
        <v>18</v>
      </c>
      <c r="N18" s="59">
        <v>25</v>
      </c>
      <c r="O18" s="58">
        <f t="shared" si="3"/>
        <v>25</v>
      </c>
      <c r="P18" s="59"/>
      <c r="Q18" s="59"/>
      <c r="R18" s="59"/>
      <c r="S18" s="59">
        <f t="shared" si="7"/>
        <v>0</v>
      </c>
      <c r="T18" s="47">
        <f t="shared" si="4"/>
        <v>80</v>
      </c>
      <c r="U18" s="134"/>
      <c r="V18" s="125"/>
      <c r="W18" s="46">
        <f t="shared" si="8"/>
        <v>80</v>
      </c>
      <c r="X18" s="29" t="str">
        <f t="shared" si="9"/>
        <v>Tốt</v>
      </c>
      <c r="Y18" s="60"/>
    </row>
    <row r="19" spans="1:25" ht="16.5" customHeight="1">
      <c r="A19" s="61">
        <f t="shared" si="5"/>
        <v>15</v>
      </c>
      <c r="B19" s="95" t="s">
        <v>364</v>
      </c>
      <c r="C19" s="96" t="s">
        <v>53</v>
      </c>
      <c r="D19" s="97" t="s">
        <v>365</v>
      </c>
      <c r="E19" s="57">
        <v>10</v>
      </c>
      <c r="F19" s="57">
        <v>3</v>
      </c>
      <c r="G19" s="68" t="str">
        <f>VLOOKUP(B19,'[5]Sheet1'!$B$10:$H$56,7,0)</f>
        <v>Yếu</v>
      </c>
      <c r="H19" s="57">
        <f t="shared" si="6"/>
        <v>3</v>
      </c>
      <c r="I19" s="58">
        <f t="shared" si="0"/>
        <v>6</v>
      </c>
      <c r="J19" s="59">
        <v>25</v>
      </c>
      <c r="K19" s="58">
        <f t="shared" si="1"/>
        <v>25</v>
      </c>
      <c r="L19" s="59">
        <v>20</v>
      </c>
      <c r="M19" s="58">
        <f t="shared" si="2"/>
        <v>20</v>
      </c>
      <c r="N19" s="59">
        <v>25</v>
      </c>
      <c r="O19" s="58">
        <f t="shared" si="3"/>
        <v>25</v>
      </c>
      <c r="P19" s="59"/>
      <c r="Q19" s="59"/>
      <c r="R19" s="59"/>
      <c r="S19" s="59">
        <f t="shared" si="7"/>
        <v>0</v>
      </c>
      <c r="T19" s="47">
        <f t="shared" si="4"/>
        <v>76</v>
      </c>
      <c r="U19" s="134">
        <v>10</v>
      </c>
      <c r="V19" s="125"/>
      <c r="W19" s="46">
        <f t="shared" si="8"/>
        <v>66</v>
      </c>
      <c r="X19" s="29" t="str">
        <f t="shared" si="9"/>
        <v>Khá</v>
      </c>
      <c r="Y19" s="60" t="s">
        <v>332</v>
      </c>
    </row>
    <row r="20" spans="1:25" ht="16.5" customHeight="1">
      <c r="A20" s="61">
        <f t="shared" si="5"/>
        <v>16</v>
      </c>
      <c r="B20" s="95" t="s">
        <v>367</v>
      </c>
      <c r="C20" s="96" t="s">
        <v>368</v>
      </c>
      <c r="D20" s="97" t="s">
        <v>9</v>
      </c>
      <c r="E20" s="57">
        <v>9</v>
      </c>
      <c r="F20" s="57">
        <v>3</v>
      </c>
      <c r="G20" s="68" t="str">
        <f>VLOOKUP(B20,'[5]Sheet1'!$B$10:$H$56,7,0)</f>
        <v>Trung bình</v>
      </c>
      <c r="H20" s="57">
        <f t="shared" si="6"/>
        <v>5</v>
      </c>
      <c r="I20" s="58">
        <f t="shared" si="0"/>
        <v>8</v>
      </c>
      <c r="J20" s="59">
        <v>25</v>
      </c>
      <c r="K20" s="58">
        <f t="shared" si="1"/>
        <v>25</v>
      </c>
      <c r="L20" s="59">
        <v>12</v>
      </c>
      <c r="M20" s="58">
        <f t="shared" si="2"/>
        <v>12</v>
      </c>
      <c r="N20" s="59">
        <v>24</v>
      </c>
      <c r="O20" s="58">
        <f t="shared" si="3"/>
        <v>24</v>
      </c>
      <c r="P20" s="59"/>
      <c r="Q20" s="59"/>
      <c r="R20" s="59"/>
      <c r="S20" s="59">
        <f t="shared" si="7"/>
        <v>0</v>
      </c>
      <c r="T20" s="47">
        <f t="shared" si="4"/>
        <v>69</v>
      </c>
      <c r="U20" s="134"/>
      <c r="V20" s="125"/>
      <c r="W20" s="46">
        <f t="shared" si="8"/>
        <v>69</v>
      </c>
      <c r="X20" s="29" t="str">
        <f t="shared" si="9"/>
        <v>Khá</v>
      </c>
      <c r="Y20" s="60"/>
    </row>
    <row r="21" spans="1:25" ht="16.5" customHeight="1">
      <c r="A21" s="61">
        <f t="shared" si="5"/>
        <v>17</v>
      </c>
      <c r="B21" s="95" t="s">
        <v>369</v>
      </c>
      <c r="C21" s="96" t="s">
        <v>370</v>
      </c>
      <c r="D21" s="97" t="s">
        <v>158</v>
      </c>
      <c r="E21" s="57">
        <v>8</v>
      </c>
      <c r="F21" s="57">
        <v>3</v>
      </c>
      <c r="G21" s="68" t="str">
        <f>VLOOKUP(B21,'[5]Sheet1'!$B$10:$H$56,7,0)</f>
        <v>Trung bình</v>
      </c>
      <c r="H21" s="57">
        <f t="shared" si="6"/>
        <v>5</v>
      </c>
      <c r="I21" s="58">
        <f t="shared" si="0"/>
        <v>8</v>
      </c>
      <c r="J21" s="59">
        <v>25</v>
      </c>
      <c r="K21" s="58">
        <f t="shared" si="1"/>
        <v>25</v>
      </c>
      <c r="L21" s="59">
        <v>16</v>
      </c>
      <c r="M21" s="58">
        <f t="shared" si="2"/>
        <v>16</v>
      </c>
      <c r="N21" s="59">
        <v>25</v>
      </c>
      <c r="O21" s="58">
        <f t="shared" si="3"/>
        <v>25</v>
      </c>
      <c r="P21" s="59"/>
      <c r="Q21" s="59"/>
      <c r="R21" s="59"/>
      <c r="S21" s="59">
        <f t="shared" si="7"/>
        <v>0</v>
      </c>
      <c r="T21" s="47">
        <f t="shared" si="4"/>
        <v>74</v>
      </c>
      <c r="U21" s="134"/>
      <c r="V21" s="125"/>
      <c r="W21" s="46">
        <f t="shared" si="8"/>
        <v>74</v>
      </c>
      <c r="X21" s="29" t="str">
        <f t="shared" si="9"/>
        <v>Khá</v>
      </c>
      <c r="Y21" s="60"/>
    </row>
    <row r="22" spans="1:25" ht="16.5" customHeight="1">
      <c r="A22" s="61">
        <f t="shared" si="5"/>
        <v>18</v>
      </c>
      <c r="B22" s="95" t="s">
        <v>371</v>
      </c>
      <c r="C22" s="96" t="s">
        <v>53</v>
      </c>
      <c r="D22" s="97" t="s">
        <v>90</v>
      </c>
      <c r="E22" s="57">
        <v>10</v>
      </c>
      <c r="F22" s="57">
        <v>3</v>
      </c>
      <c r="G22" s="68" t="str">
        <f>VLOOKUP(B22,'[5]Sheet1'!$B$10:$H$56,7,0)</f>
        <v>Khá</v>
      </c>
      <c r="H22" s="57">
        <f t="shared" si="6"/>
        <v>8</v>
      </c>
      <c r="I22" s="58">
        <f t="shared" si="0"/>
        <v>11</v>
      </c>
      <c r="J22" s="59">
        <v>25</v>
      </c>
      <c r="K22" s="58">
        <f t="shared" si="1"/>
        <v>25</v>
      </c>
      <c r="L22" s="59">
        <v>20</v>
      </c>
      <c r="M22" s="58">
        <f t="shared" si="2"/>
        <v>20</v>
      </c>
      <c r="N22" s="59">
        <v>24</v>
      </c>
      <c r="O22" s="58">
        <f t="shared" si="3"/>
        <v>24</v>
      </c>
      <c r="P22" s="59"/>
      <c r="Q22" s="59"/>
      <c r="R22" s="59"/>
      <c r="S22" s="59">
        <f t="shared" si="7"/>
        <v>0</v>
      </c>
      <c r="T22" s="47">
        <f t="shared" si="4"/>
        <v>80</v>
      </c>
      <c r="U22" s="134"/>
      <c r="V22" s="125">
        <v>10</v>
      </c>
      <c r="W22" s="46">
        <f t="shared" si="8"/>
        <v>70</v>
      </c>
      <c r="X22" s="29" t="str">
        <f t="shared" si="9"/>
        <v>Khá</v>
      </c>
      <c r="Y22" s="60"/>
    </row>
    <row r="23" spans="1:25" ht="16.5" customHeight="1">
      <c r="A23" s="61">
        <f t="shared" si="5"/>
        <v>19</v>
      </c>
      <c r="B23" s="95" t="s">
        <v>372</v>
      </c>
      <c r="C23" s="96" t="s">
        <v>125</v>
      </c>
      <c r="D23" s="97" t="s">
        <v>112</v>
      </c>
      <c r="E23" s="57">
        <v>10</v>
      </c>
      <c r="F23" s="57">
        <v>3</v>
      </c>
      <c r="G23" s="68" t="str">
        <f>VLOOKUP(B23,'[5]Sheet1'!$B$10:$H$56,7,0)</f>
        <v>Trung bình</v>
      </c>
      <c r="H23" s="57">
        <f t="shared" si="6"/>
        <v>5</v>
      </c>
      <c r="I23" s="58">
        <f t="shared" si="0"/>
        <v>8</v>
      </c>
      <c r="J23" s="59">
        <v>25</v>
      </c>
      <c r="K23" s="58">
        <f t="shared" si="1"/>
        <v>25</v>
      </c>
      <c r="L23" s="59">
        <v>19</v>
      </c>
      <c r="M23" s="58">
        <f t="shared" si="2"/>
        <v>19</v>
      </c>
      <c r="N23" s="59">
        <v>24</v>
      </c>
      <c r="O23" s="58">
        <f t="shared" si="3"/>
        <v>24</v>
      </c>
      <c r="P23" s="59"/>
      <c r="Q23" s="59"/>
      <c r="R23" s="59"/>
      <c r="S23" s="59">
        <f t="shared" si="7"/>
        <v>0</v>
      </c>
      <c r="T23" s="47">
        <f t="shared" si="4"/>
        <v>76</v>
      </c>
      <c r="U23" s="134"/>
      <c r="V23" s="125"/>
      <c r="W23" s="46">
        <f t="shared" si="8"/>
        <v>76</v>
      </c>
      <c r="X23" s="29" t="str">
        <f t="shared" si="9"/>
        <v>Khá</v>
      </c>
      <c r="Y23" s="60"/>
    </row>
    <row r="24" spans="1:25" ht="16.5" customHeight="1">
      <c r="A24" s="61">
        <f t="shared" si="5"/>
        <v>20</v>
      </c>
      <c r="B24" s="95" t="s">
        <v>373</v>
      </c>
      <c r="C24" s="96" t="s">
        <v>245</v>
      </c>
      <c r="D24" s="97" t="s">
        <v>6</v>
      </c>
      <c r="E24" s="57">
        <v>11</v>
      </c>
      <c r="F24" s="57">
        <v>3</v>
      </c>
      <c r="G24" s="68" t="str">
        <f>VLOOKUP(B24,'[5]Sheet1'!$B$10:$H$56,7,0)</f>
        <v>Xuất sắc</v>
      </c>
      <c r="H24" s="57">
        <f t="shared" si="6"/>
        <v>10</v>
      </c>
      <c r="I24" s="58">
        <f t="shared" si="0"/>
        <v>13</v>
      </c>
      <c r="J24" s="59">
        <v>25</v>
      </c>
      <c r="K24" s="58">
        <f t="shared" si="1"/>
        <v>25</v>
      </c>
      <c r="L24" s="59">
        <v>17</v>
      </c>
      <c r="M24" s="58">
        <f t="shared" si="2"/>
        <v>17</v>
      </c>
      <c r="N24" s="59">
        <v>25</v>
      </c>
      <c r="O24" s="58">
        <f t="shared" si="3"/>
        <v>25</v>
      </c>
      <c r="P24" s="59"/>
      <c r="Q24" s="59"/>
      <c r="R24" s="59"/>
      <c r="S24" s="59">
        <f t="shared" si="7"/>
        <v>0</v>
      </c>
      <c r="T24" s="47">
        <f t="shared" si="4"/>
        <v>80</v>
      </c>
      <c r="U24" s="134"/>
      <c r="V24" s="125"/>
      <c r="W24" s="46">
        <f t="shared" si="8"/>
        <v>80</v>
      </c>
      <c r="X24" s="29" t="str">
        <f t="shared" si="9"/>
        <v>Tốt</v>
      </c>
      <c r="Y24" s="99"/>
    </row>
    <row r="25" spans="1:25" ht="16.5" customHeight="1">
      <c r="A25" s="61">
        <f t="shared" si="5"/>
        <v>21</v>
      </c>
      <c r="B25" s="95" t="s">
        <v>374</v>
      </c>
      <c r="C25" s="96" t="s">
        <v>375</v>
      </c>
      <c r="D25" s="97" t="s">
        <v>77</v>
      </c>
      <c r="E25" s="57">
        <v>11</v>
      </c>
      <c r="F25" s="57">
        <v>3</v>
      </c>
      <c r="G25" s="68" t="str">
        <f>VLOOKUP(B25,'[5]Sheet1'!$B$10:$H$56,7,0)</f>
        <v>Trung bình</v>
      </c>
      <c r="H25" s="57">
        <f t="shared" si="6"/>
        <v>5</v>
      </c>
      <c r="I25" s="58">
        <f t="shared" si="0"/>
        <v>8</v>
      </c>
      <c r="J25" s="59">
        <v>25</v>
      </c>
      <c r="K25" s="58">
        <f t="shared" si="1"/>
        <v>25</v>
      </c>
      <c r="L25" s="59">
        <v>18</v>
      </c>
      <c r="M25" s="58">
        <f t="shared" si="2"/>
        <v>18</v>
      </c>
      <c r="N25" s="59">
        <v>23</v>
      </c>
      <c r="O25" s="58">
        <f t="shared" si="3"/>
        <v>23</v>
      </c>
      <c r="P25" s="59"/>
      <c r="Q25" s="59"/>
      <c r="R25" s="59"/>
      <c r="S25" s="59">
        <f t="shared" si="7"/>
        <v>0</v>
      </c>
      <c r="T25" s="47">
        <f t="shared" si="4"/>
        <v>74</v>
      </c>
      <c r="U25" s="134"/>
      <c r="V25" s="125"/>
      <c r="W25" s="46">
        <f t="shared" si="8"/>
        <v>74</v>
      </c>
      <c r="X25" s="29" t="str">
        <f t="shared" si="9"/>
        <v>Khá</v>
      </c>
      <c r="Y25" s="60"/>
    </row>
    <row r="26" spans="1:25" ht="16.5" customHeight="1">
      <c r="A26" s="61">
        <f t="shared" si="5"/>
        <v>22</v>
      </c>
      <c r="B26" s="95" t="s">
        <v>376</v>
      </c>
      <c r="C26" s="96" t="s">
        <v>377</v>
      </c>
      <c r="D26" s="97" t="s">
        <v>378</v>
      </c>
      <c r="E26" s="57">
        <v>11</v>
      </c>
      <c r="F26" s="57">
        <v>3</v>
      </c>
      <c r="G26" s="68" t="str">
        <f>VLOOKUP(B26,'[5]Sheet1'!$B$10:$H$56,7,0)</f>
        <v>Trung bình</v>
      </c>
      <c r="H26" s="57">
        <f t="shared" si="6"/>
        <v>5</v>
      </c>
      <c r="I26" s="58">
        <f t="shared" si="0"/>
        <v>8</v>
      </c>
      <c r="J26" s="59">
        <v>25</v>
      </c>
      <c r="K26" s="58">
        <f t="shared" si="1"/>
        <v>25</v>
      </c>
      <c r="L26" s="59">
        <v>19</v>
      </c>
      <c r="M26" s="58">
        <f t="shared" si="2"/>
        <v>19</v>
      </c>
      <c r="N26" s="59">
        <v>20</v>
      </c>
      <c r="O26" s="58">
        <f t="shared" si="3"/>
        <v>20</v>
      </c>
      <c r="P26" s="59"/>
      <c r="Q26" s="59"/>
      <c r="R26" s="59"/>
      <c r="S26" s="59">
        <f t="shared" si="7"/>
        <v>0</v>
      </c>
      <c r="T26" s="47">
        <f t="shared" si="4"/>
        <v>72</v>
      </c>
      <c r="U26" s="134"/>
      <c r="V26" s="125"/>
      <c r="W26" s="46">
        <f t="shared" si="8"/>
        <v>72</v>
      </c>
      <c r="X26" s="29" t="str">
        <f t="shared" si="9"/>
        <v>Khá</v>
      </c>
      <c r="Y26" s="60"/>
    </row>
    <row r="27" spans="1:25" ht="16.5" customHeight="1">
      <c r="A27" s="61">
        <f t="shared" si="5"/>
        <v>23</v>
      </c>
      <c r="B27" s="95" t="s">
        <v>379</v>
      </c>
      <c r="C27" s="96" t="s">
        <v>245</v>
      </c>
      <c r="D27" s="97" t="s">
        <v>52</v>
      </c>
      <c r="E27" s="57">
        <v>18</v>
      </c>
      <c r="F27" s="57">
        <v>3</v>
      </c>
      <c r="G27" s="68" t="str">
        <f>VLOOKUP(B27,'[5]Sheet1'!$B$10:$H$56,7,0)</f>
        <v>Giỏi</v>
      </c>
      <c r="H27" s="57">
        <f t="shared" si="6"/>
        <v>9</v>
      </c>
      <c r="I27" s="58">
        <f t="shared" si="0"/>
        <v>12</v>
      </c>
      <c r="J27" s="59">
        <v>25</v>
      </c>
      <c r="K27" s="58">
        <f t="shared" si="1"/>
        <v>25</v>
      </c>
      <c r="L27" s="59">
        <v>20</v>
      </c>
      <c r="M27" s="58">
        <f t="shared" si="2"/>
        <v>20</v>
      </c>
      <c r="N27" s="59">
        <v>25</v>
      </c>
      <c r="O27" s="58">
        <f t="shared" si="3"/>
        <v>25</v>
      </c>
      <c r="P27" s="59"/>
      <c r="Q27" s="59"/>
      <c r="R27" s="59"/>
      <c r="S27" s="59">
        <f t="shared" si="7"/>
        <v>0</v>
      </c>
      <c r="T27" s="47">
        <f t="shared" si="4"/>
        <v>82</v>
      </c>
      <c r="U27" s="134"/>
      <c r="V27" s="125"/>
      <c r="W27" s="46">
        <f t="shared" si="8"/>
        <v>82</v>
      </c>
      <c r="X27" s="29" t="str">
        <f t="shared" si="9"/>
        <v>Tốt</v>
      </c>
      <c r="Y27" s="60"/>
    </row>
    <row r="28" spans="1:25" ht="16.5" customHeight="1">
      <c r="A28" s="61">
        <f t="shared" si="5"/>
        <v>24</v>
      </c>
      <c r="B28" s="95" t="s">
        <v>380</v>
      </c>
      <c r="C28" s="96" t="s">
        <v>381</v>
      </c>
      <c r="D28" s="97" t="s">
        <v>138</v>
      </c>
      <c r="E28" s="57"/>
      <c r="F28" s="57">
        <v>3</v>
      </c>
      <c r="G28" s="68" t="str">
        <f>VLOOKUP(B28,'[5]Sheet1'!$B$10:$H$56,7,0)</f>
        <v>Yếu</v>
      </c>
      <c r="H28" s="57">
        <f t="shared" si="6"/>
        <v>3</v>
      </c>
      <c r="I28" s="58">
        <f t="shared" si="0"/>
        <v>6</v>
      </c>
      <c r="J28" s="59"/>
      <c r="K28" s="58">
        <f t="shared" si="1"/>
        <v>0</v>
      </c>
      <c r="L28" s="59"/>
      <c r="M28" s="58">
        <f t="shared" si="2"/>
        <v>0</v>
      </c>
      <c r="N28" s="59"/>
      <c r="O28" s="58">
        <f t="shared" si="3"/>
        <v>0</v>
      </c>
      <c r="P28" s="59"/>
      <c r="Q28" s="59"/>
      <c r="R28" s="59"/>
      <c r="S28" s="59">
        <f t="shared" si="7"/>
        <v>0</v>
      </c>
      <c r="T28" s="47">
        <f t="shared" si="4"/>
        <v>6</v>
      </c>
      <c r="U28" s="134">
        <v>10</v>
      </c>
      <c r="V28" s="125"/>
      <c r="W28" s="46">
        <f t="shared" si="8"/>
        <v>-4</v>
      </c>
      <c r="X28" s="29" t="str">
        <f t="shared" si="9"/>
        <v>Kém</v>
      </c>
      <c r="Y28" s="60" t="s">
        <v>332</v>
      </c>
    </row>
    <row r="29" spans="1:25" ht="16.5" customHeight="1">
      <c r="A29" s="61">
        <f t="shared" si="5"/>
        <v>25</v>
      </c>
      <c r="B29" s="95" t="s">
        <v>382</v>
      </c>
      <c r="C29" s="96" t="s">
        <v>383</v>
      </c>
      <c r="D29" s="97" t="s">
        <v>61</v>
      </c>
      <c r="E29" s="57">
        <v>11</v>
      </c>
      <c r="F29" s="57">
        <v>3</v>
      </c>
      <c r="G29" s="68" t="str">
        <f>VLOOKUP(B29,'[5]Sheet1'!$B$10:$H$56,7,0)</f>
        <v>Giỏi</v>
      </c>
      <c r="H29" s="57">
        <f t="shared" si="6"/>
        <v>9</v>
      </c>
      <c r="I29" s="58">
        <f t="shared" si="0"/>
        <v>12</v>
      </c>
      <c r="J29" s="59">
        <v>25</v>
      </c>
      <c r="K29" s="58">
        <f t="shared" si="1"/>
        <v>25</v>
      </c>
      <c r="L29" s="59">
        <v>20</v>
      </c>
      <c r="M29" s="58">
        <f t="shared" si="2"/>
        <v>20</v>
      </c>
      <c r="N29" s="59">
        <v>25</v>
      </c>
      <c r="O29" s="58">
        <f t="shared" si="3"/>
        <v>25</v>
      </c>
      <c r="P29" s="59"/>
      <c r="Q29" s="59"/>
      <c r="R29" s="59"/>
      <c r="S29" s="59">
        <f t="shared" si="7"/>
        <v>0</v>
      </c>
      <c r="T29" s="47">
        <f t="shared" si="4"/>
        <v>82</v>
      </c>
      <c r="U29" s="134"/>
      <c r="V29" s="125"/>
      <c r="W29" s="46">
        <f t="shared" si="8"/>
        <v>82</v>
      </c>
      <c r="X29" s="29" t="str">
        <f t="shared" si="9"/>
        <v>Tốt</v>
      </c>
      <c r="Y29" s="60"/>
    </row>
    <row r="30" spans="1:25" ht="16.5" customHeight="1">
      <c r="A30" s="61">
        <f t="shared" si="5"/>
        <v>26</v>
      </c>
      <c r="B30" s="95" t="s">
        <v>384</v>
      </c>
      <c r="C30" s="96" t="s">
        <v>385</v>
      </c>
      <c r="D30" s="97" t="s">
        <v>386</v>
      </c>
      <c r="E30" s="57"/>
      <c r="F30" s="57">
        <v>3</v>
      </c>
      <c r="G30" s="68" t="str">
        <f>VLOOKUP(B30,'[5]Sheet1'!$B$10:$H$56,7,0)</f>
        <v>Yếu</v>
      </c>
      <c r="H30" s="57">
        <f t="shared" si="6"/>
        <v>3</v>
      </c>
      <c r="I30" s="58">
        <f t="shared" si="0"/>
        <v>6</v>
      </c>
      <c r="J30" s="59"/>
      <c r="K30" s="58">
        <f t="shared" si="1"/>
        <v>0</v>
      </c>
      <c r="L30" s="59"/>
      <c r="M30" s="58">
        <f t="shared" si="2"/>
        <v>0</v>
      </c>
      <c r="N30" s="59"/>
      <c r="O30" s="58">
        <f aca="true" t="shared" si="10" ref="O30:O50">N30</f>
        <v>0</v>
      </c>
      <c r="P30" s="59"/>
      <c r="Q30" s="59"/>
      <c r="R30" s="59"/>
      <c r="S30" s="59">
        <f t="shared" si="7"/>
        <v>0</v>
      </c>
      <c r="T30" s="47">
        <f t="shared" si="4"/>
        <v>6</v>
      </c>
      <c r="U30" s="134">
        <v>10</v>
      </c>
      <c r="V30" s="125"/>
      <c r="W30" s="46">
        <f t="shared" si="8"/>
        <v>-4</v>
      </c>
      <c r="X30" s="29" t="str">
        <f t="shared" si="9"/>
        <v>Kém</v>
      </c>
      <c r="Y30" s="60" t="s">
        <v>332</v>
      </c>
    </row>
    <row r="31" spans="1:25" ht="16.5" customHeight="1">
      <c r="A31" s="61">
        <f t="shared" si="5"/>
        <v>27</v>
      </c>
      <c r="B31" s="95" t="s">
        <v>387</v>
      </c>
      <c r="C31" s="96" t="s">
        <v>388</v>
      </c>
      <c r="D31" s="97" t="s">
        <v>148</v>
      </c>
      <c r="E31" s="57">
        <v>14</v>
      </c>
      <c r="F31" s="57">
        <v>3</v>
      </c>
      <c r="G31" s="68" t="str">
        <f>VLOOKUP(B31,'[5]Sheet1'!$B$10:$H$56,7,0)</f>
        <v>Trung bình</v>
      </c>
      <c r="H31" s="57">
        <f t="shared" si="6"/>
        <v>5</v>
      </c>
      <c r="I31" s="58">
        <f t="shared" si="0"/>
        <v>8</v>
      </c>
      <c r="J31" s="59">
        <v>25</v>
      </c>
      <c r="K31" s="58">
        <f t="shared" si="1"/>
        <v>25</v>
      </c>
      <c r="L31" s="59">
        <v>18</v>
      </c>
      <c r="M31" s="58">
        <f t="shared" si="2"/>
        <v>18</v>
      </c>
      <c r="N31" s="59">
        <v>22</v>
      </c>
      <c r="O31" s="58">
        <f t="shared" si="10"/>
        <v>22</v>
      </c>
      <c r="P31" s="59"/>
      <c r="Q31" s="59"/>
      <c r="R31" s="59"/>
      <c r="S31" s="59">
        <f t="shared" si="7"/>
        <v>0</v>
      </c>
      <c r="T31" s="47">
        <f t="shared" si="4"/>
        <v>73</v>
      </c>
      <c r="U31" s="134"/>
      <c r="V31" s="125">
        <v>10</v>
      </c>
      <c r="W31" s="46">
        <f t="shared" si="8"/>
        <v>63</v>
      </c>
      <c r="X31" s="29" t="str">
        <f t="shared" si="9"/>
        <v>TB</v>
      </c>
      <c r="Y31" s="60"/>
    </row>
    <row r="32" spans="1:25" ht="16.5" customHeight="1">
      <c r="A32" s="61">
        <f t="shared" si="5"/>
        <v>28</v>
      </c>
      <c r="B32" s="95" t="s">
        <v>389</v>
      </c>
      <c r="C32" s="96" t="s">
        <v>253</v>
      </c>
      <c r="D32" s="97" t="s">
        <v>390</v>
      </c>
      <c r="E32" s="57"/>
      <c r="F32" s="57">
        <v>3</v>
      </c>
      <c r="G32" s="68" t="str">
        <f>VLOOKUP(B32,'[5]Sheet1'!$B$10:$H$56,7,0)</f>
        <v>Yếu</v>
      </c>
      <c r="H32" s="57">
        <f t="shared" si="6"/>
        <v>3</v>
      </c>
      <c r="I32" s="58">
        <f t="shared" si="0"/>
        <v>6</v>
      </c>
      <c r="J32" s="59"/>
      <c r="K32" s="58">
        <f t="shared" si="1"/>
        <v>0</v>
      </c>
      <c r="L32" s="59"/>
      <c r="M32" s="58">
        <f t="shared" si="2"/>
        <v>0</v>
      </c>
      <c r="N32" s="59"/>
      <c r="O32" s="58">
        <f t="shared" si="10"/>
        <v>0</v>
      </c>
      <c r="P32" s="59"/>
      <c r="Q32" s="59"/>
      <c r="R32" s="59"/>
      <c r="S32" s="59">
        <f t="shared" si="7"/>
        <v>0</v>
      </c>
      <c r="T32" s="47">
        <f t="shared" si="4"/>
        <v>6</v>
      </c>
      <c r="U32" s="134">
        <v>10</v>
      </c>
      <c r="V32" s="125"/>
      <c r="W32" s="46">
        <f t="shared" si="8"/>
        <v>-4</v>
      </c>
      <c r="X32" s="29" t="str">
        <f t="shared" si="9"/>
        <v>Kém</v>
      </c>
      <c r="Y32" s="60" t="s">
        <v>332</v>
      </c>
    </row>
    <row r="33" spans="1:25" ht="16.5" customHeight="1">
      <c r="A33" s="61">
        <f t="shared" si="5"/>
        <v>29</v>
      </c>
      <c r="B33" s="95" t="s">
        <v>391</v>
      </c>
      <c r="C33" s="96" t="s">
        <v>55</v>
      </c>
      <c r="D33" s="97" t="s">
        <v>392</v>
      </c>
      <c r="E33" s="57">
        <v>10</v>
      </c>
      <c r="F33" s="57">
        <v>3</v>
      </c>
      <c r="G33" s="68" t="str">
        <f>VLOOKUP(B33,'[5]Sheet1'!$B$10:$H$56,7,0)</f>
        <v>Khá</v>
      </c>
      <c r="H33" s="57">
        <f t="shared" si="6"/>
        <v>8</v>
      </c>
      <c r="I33" s="58">
        <f t="shared" si="0"/>
        <v>11</v>
      </c>
      <c r="J33" s="59">
        <v>25</v>
      </c>
      <c r="K33" s="58">
        <f t="shared" si="1"/>
        <v>25</v>
      </c>
      <c r="L33" s="59">
        <v>18</v>
      </c>
      <c r="M33" s="58">
        <f t="shared" si="2"/>
        <v>18</v>
      </c>
      <c r="N33" s="59">
        <v>25</v>
      </c>
      <c r="O33" s="58">
        <f t="shared" si="10"/>
        <v>25</v>
      </c>
      <c r="P33" s="59"/>
      <c r="Q33" s="59"/>
      <c r="R33" s="59"/>
      <c r="S33" s="59">
        <f t="shared" si="7"/>
        <v>0</v>
      </c>
      <c r="T33" s="47">
        <f t="shared" si="4"/>
        <v>79</v>
      </c>
      <c r="U33" s="134"/>
      <c r="V33" s="125"/>
      <c r="W33" s="46">
        <f t="shared" si="8"/>
        <v>79</v>
      </c>
      <c r="X33" s="29" t="str">
        <f t="shared" si="9"/>
        <v>Khá</v>
      </c>
      <c r="Y33" s="60"/>
    </row>
    <row r="34" spans="1:25" ht="16.5" customHeight="1">
      <c r="A34" s="61">
        <f t="shared" si="5"/>
        <v>30</v>
      </c>
      <c r="B34" s="95" t="s">
        <v>393</v>
      </c>
      <c r="C34" s="96" t="s">
        <v>394</v>
      </c>
      <c r="D34" s="97" t="s">
        <v>395</v>
      </c>
      <c r="E34" s="57">
        <v>12</v>
      </c>
      <c r="F34" s="57">
        <v>3</v>
      </c>
      <c r="G34" s="68" t="str">
        <f>VLOOKUP(B34,'[5]Sheet1'!$B$10:$H$56,7,0)</f>
        <v>Giỏi</v>
      </c>
      <c r="H34" s="57">
        <f t="shared" si="6"/>
        <v>9</v>
      </c>
      <c r="I34" s="58">
        <f t="shared" si="0"/>
        <v>12</v>
      </c>
      <c r="J34" s="59">
        <v>25</v>
      </c>
      <c r="K34" s="58">
        <f t="shared" si="1"/>
        <v>25</v>
      </c>
      <c r="L34" s="59">
        <v>20</v>
      </c>
      <c r="M34" s="58">
        <f t="shared" si="2"/>
        <v>20</v>
      </c>
      <c r="N34" s="59">
        <v>24</v>
      </c>
      <c r="O34" s="58">
        <f t="shared" si="10"/>
        <v>24</v>
      </c>
      <c r="P34" s="59">
        <v>10</v>
      </c>
      <c r="Q34" s="59"/>
      <c r="R34" s="59"/>
      <c r="S34" s="59">
        <f t="shared" si="7"/>
        <v>10</v>
      </c>
      <c r="T34" s="47">
        <f t="shared" si="4"/>
        <v>91</v>
      </c>
      <c r="U34" s="134"/>
      <c r="V34" s="125"/>
      <c r="W34" s="46">
        <f t="shared" si="8"/>
        <v>91</v>
      </c>
      <c r="X34" s="29" t="str">
        <f t="shared" si="9"/>
        <v>XS</v>
      </c>
      <c r="Y34" s="60"/>
    </row>
    <row r="35" spans="1:25" ht="16.5" customHeight="1">
      <c r="A35" s="61">
        <f t="shared" si="5"/>
        <v>31</v>
      </c>
      <c r="B35" s="95" t="s">
        <v>396</v>
      </c>
      <c r="C35" s="96" t="s">
        <v>397</v>
      </c>
      <c r="D35" s="97" t="s">
        <v>100</v>
      </c>
      <c r="E35" s="57">
        <v>5</v>
      </c>
      <c r="F35" s="57">
        <v>3</v>
      </c>
      <c r="G35" s="68" t="str">
        <f>VLOOKUP(B35,'[5]Sheet1'!$B$10:$H$56,7,0)</f>
        <v>Yếu</v>
      </c>
      <c r="H35" s="57">
        <f t="shared" si="6"/>
        <v>3</v>
      </c>
      <c r="I35" s="58">
        <f t="shared" si="0"/>
        <v>6</v>
      </c>
      <c r="J35" s="59">
        <v>23</v>
      </c>
      <c r="K35" s="58">
        <f t="shared" si="1"/>
        <v>23</v>
      </c>
      <c r="L35" s="59">
        <v>8</v>
      </c>
      <c r="M35" s="58">
        <f t="shared" si="2"/>
        <v>8</v>
      </c>
      <c r="N35" s="59">
        <v>19</v>
      </c>
      <c r="O35" s="58">
        <f t="shared" si="10"/>
        <v>19</v>
      </c>
      <c r="P35" s="59"/>
      <c r="Q35" s="59"/>
      <c r="R35" s="59"/>
      <c r="S35" s="59">
        <f t="shared" si="7"/>
        <v>0</v>
      </c>
      <c r="T35" s="47">
        <f t="shared" si="4"/>
        <v>56</v>
      </c>
      <c r="U35" s="134">
        <v>10</v>
      </c>
      <c r="V35" s="125"/>
      <c r="W35" s="46">
        <f t="shared" si="8"/>
        <v>46</v>
      </c>
      <c r="X35" s="29" t="str">
        <f t="shared" si="9"/>
        <v>Yếu</v>
      </c>
      <c r="Y35" s="60" t="s">
        <v>332</v>
      </c>
    </row>
    <row r="36" spans="1:25" ht="16.5" customHeight="1">
      <c r="A36" s="61">
        <f t="shared" si="5"/>
        <v>32</v>
      </c>
      <c r="B36" s="95" t="s">
        <v>398</v>
      </c>
      <c r="C36" s="96" t="s">
        <v>146</v>
      </c>
      <c r="D36" s="97" t="s">
        <v>163</v>
      </c>
      <c r="E36" s="57">
        <v>11</v>
      </c>
      <c r="F36" s="57">
        <v>3</v>
      </c>
      <c r="G36" s="68" t="str">
        <f>VLOOKUP(B36,'[5]Sheet1'!$B$10:$H$56,7,0)</f>
        <v>Khá</v>
      </c>
      <c r="H36" s="57">
        <f t="shared" si="6"/>
        <v>8</v>
      </c>
      <c r="I36" s="58">
        <f t="shared" si="0"/>
        <v>11</v>
      </c>
      <c r="J36" s="59">
        <v>25</v>
      </c>
      <c r="K36" s="58">
        <f t="shared" si="1"/>
        <v>25</v>
      </c>
      <c r="L36" s="59">
        <v>20</v>
      </c>
      <c r="M36" s="58">
        <f t="shared" si="2"/>
        <v>20</v>
      </c>
      <c r="N36" s="59">
        <v>21</v>
      </c>
      <c r="O36" s="58">
        <f t="shared" si="10"/>
        <v>21</v>
      </c>
      <c r="P36" s="59"/>
      <c r="Q36" s="59"/>
      <c r="R36" s="59"/>
      <c r="S36" s="59">
        <f t="shared" si="7"/>
        <v>0</v>
      </c>
      <c r="T36" s="47">
        <f t="shared" si="4"/>
        <v>77</v>
      </c>
      <c r="U36" s="134"/>
      <c r="V36" s="125">
        <v>10</v>
      </c>
      <c r="W36" s="46">
        <f t="shared" si="8"/>
        <v>67</v>
      </c>
      <c r="X36" s="29" t="str">
        <f t="shared" si="9"/>
        <v>Khá</v>
      </c>
      <c r="Y36" s="60"/>
    </row>
    <row r="37" spans="1:25" ht="16.5" customHeight="1">
      <c r="A37" s="61">
        <f t="shared" si="5"/>
        <v>33</v>
      </c>
      <c r="B37" s="95" t="s">
        <v>399</v>
      </c>
      <c r="C37" s="96" t="s">
        <v>131</v>
      </c>
      <c r="D37" s="97" t="s">
        <v>67</v>
      </c>
      <c r="E37" s="57"/>
      <c r="F37" s="57">
        <v>3</v>
      </c>
      <c r="G37" s="68" t="str">
        <f>VLOOKUP(B37,'[5]Sheet1'!$B$10:$H$56,7,0)</f>
        <v>Yếu</v>
      </c>
      <c r="H37" s="57">
        <f t="shared" si="6"/>
        <v>3</v>
      </c>
      <c r="I37" s="58">
        <f t="shared" si="0"/>
        <v>6</v>
      </c>
      <c r="J37" s="59">
        <v>24</v>
      </c>
      <c r="K37" s="58">
        <f t="shared" si="1"/>
        <v>24</v>
      </c>
      <c r="L37" s="59">
        <v>17</v>
      </c>
      <c r="M37" s="58">
        <f t="shared" si="2"/>
        <v>17</v>
      </c>
      <c r="N37" s="59">
        <v>25</v>
      </c>
      <c r="O37" s="58">
        <f t="shared" si="10"/>
        <v>25</v>
      </c>
      <c r="P37" s="59"/>
      <c r="Q37" s="59"/>
      <c r="R37" s="59"/>
      <c r="S37" s="59">
        <f t="shared" si="7"/>
        <v>0</v>
      </c>
      <c r="T37" s="47">
        <f t="shared" si="4"/>
        <v>72</v>
      </c>
      <c r="U37" s="134"/>
      <c r="V37" s="125"/>
      <c r="W37" s="46">
        <f t="shared" si="8"/>
        <v>72</v>
      </c>
      <c r="X37" s="29" t="str">
        <f t="shared" si="9"/>
        <v>Khá</v>
      </c>
      <c r="Y37" s="60"/>
    </row>
    <row r="38" spans="1:25" ht="16.5" customHeight="1">
      <c r="A38" s="61">
        <f t="shared" si="5"/>
        <v>34</v>
      </c>
      <c r="B38" s="95" t="s">
        <v>400</v>
      </c>
      <c r="C38" s="96" t="s">
        <v>401</v>
      </c>
      <c r="D38" s="97" t="s">
        <v>88</v>
      </c>
      <c r="E38" s="57">
        <v>12</v>
      </c>
      <c r="F38" s="57">
        <v>3</v>
      </c>
      <c r="G38" s="68" t="str">
        <f>VLOOKUP(B38,'[5]Sheet1'!$B$10:$H$56,7,0)</f>
        <v>Giỏi</v>
      </c>
      <c r="H38" s="57">
        <f t="shared" si="6"/>
        <v>9</v>
      </c>
      <c r="I38" s="58">
        <f t="shared" si="0"/>
        <v>12</v>
      </c>
      <c r="J38" s="59">
        <v>25</v>
      </c>
      <c r="K38" s="58">
        <f t="shared" si="1"/>
        <v>25</v>
      </c>
      <c r="L38" s="59">
        <v>19</v>
      </c>
      <c r="M38" s="58">
        <f t="shared" si="2"/>
        <v>19</v>
      </c>
      <c r="N38" s="59">
        <v>23</v>
      </c>
      <c r="O38" s="58">
        <f t="shared" si="10"/>
        <v>23</v>
      </c>
      <c r="P38" s="59"/>
      <c r="Q38" s="59"/>
      <c r="R38" s="59"/>
      <c r="S38" s="59">
        <f t="shared" si="7"/>
        <v>0</v>
      </c>
      <c r="T38" s="47">
        <f t="shared" si="4"/>
        <v>79</v>
      </c>
      <c r="U38" s="134"/>
      <c r="V38" s="125"/>
      <c r="W38" s="46">
        <f t="shared" si="8"/>
        <v>79</v>
      </c>
      <c r="X38" s="29" t="str">
        <f t="shared" si="9"/>
        <v>Khá</v>
      </c>
      <c r="Y38" s="60"/>
    </row>
    <row r="39" spans="1:25" ht="16.5" customHeight="1">
      <c r="A39" s="61">
        <f t="shared" si="5"/>
        <v>35</v>
      </c>
      <c r="B39" s="95" t="s">
        <v>402</v>
      </c>
      <c r="C39" s="96" t="s">
        <v>206</v>
      </c>
      <c r="D39" s="97" t="s">
        <v>88</v>
      </c>
      <c r="E39" s="57">
        <v>20</v>
      </c>
      <c r="F39" s="57">
        <v>3</v>
      </c>
      <c r="G39" s="68" t="str">
        <f>VLOOKUP(B39,'[5]Sheet1'!$B$10:$H$56,7,0)</f>
        <v>Khá</v>
      </c>
      <c r="H39" s="57">
        <f t="shared" si="6"/>
        <v>8</v>
      </c>
      <c r="I39" s="58">
        <f t="shared" si="0"/>
        <v>11</v>
      </c>
      <c r="J39" s="59">
        <v>25</v>
      </c>
      <c r="K39" s="58">
        <f t="shared" si="1"/>
        <v>25</v>
      </c>
      <c r="L39" s="59">
        <v>20</v>
      </c>
      <c r="M39" s="58">
        <f t="shared" si="2"/>
        <v>20</v>
      </c>
      <c r="N39" s="59">
        <v>25</v>
      </c>
      <c r="O39" s="58">
        <f t="shared" si="10"/>
        <v>25</v>
      </c>
      <c r="P39" s="59"/>
      <c r="Q39" s="59"/>
      <c r="R39" s="59"/>
      <c r="S39" s="59">
        <f t="shared" si="7"/>
        <v>0</v>
      </c>
      <c r="T39" s="47">
        <f t="shared" si="4"/>
        <v>81</v>
      </c>
      <c r="U39" s="134"/>
      <c r="V39" s="125"/>
      <c r="W39" s="46">
        <f t="shared" si="8"/>
        <v>81</v>
      </c>
      <c r="X39" s="29" t="str">
        <f t="shared" si="9"/>
        <v>Tốt</v>
      </c>
      <c r="Y39" s="60"/>
    </row>
    <row r="40" spans="1:25" ht="16.5" customHeight="1">
      <c r="A40" s="61">
        <f t="shared" si="5"/>
        <v>36</v>
      </c>
      <c r="B40" s="95" t="s">
        <v>403</v>
      </c>
      <c r="C40" s="96" t="s">
        <v>404</v>
      </c>
      <c r="D40" s="97" t="s">
        <v>191</v>
      </c>
      <c r="E40" s="57">
        <v>10</v>
      </c>
      <c r="F40" s="57">
        <v>3</v>
      </c>
      <c r="G40" s="68" t="str">
        <f>VLOOKUP(B40,'[5]Sheet1'!$B$10:$H$56,7,0)</f>
        <v>Khá</v>
      </c>
      <c r="H40" s="57">
        <f t="shared" si="6"/>
        <v>8</v>
      </c>
      <c r="I40" s="58">
        <f t="shared" si="0"/>
        <v>11</v>
      </c>
      <c r="J40" s="59">
        <v>25</v>
      </c>
      <c r="K40" s="58">
        <f t="shared" si="1"/>
        <v>25</v>
      </c>
      <c r="L40" s="59">
        <v>20</v>
      </c>
      <c r="M40" s="58">
        <f t="shared" si="2"/>
        <v>20</v>
      </c>
      <c r="N40" s="59">
        <v>25</v>
      </c>
      <c r="O40" s="58">
        <f t="shared" si="10"/>
        <v>25</v>
      </c>
      <c r="P40" s="59"/>
      <c r="Q40" s="59"/>
      <c r="R40" s="59"/>
      <c r="S40" s="59">
        <f t="shared" si="7"/>
        <v>0</v>
      </c>
      <c r="T40" s="47">
        <f t="shared" si="4"/>
        <v>81</v>
      </c>
      <c r="U40" s="134"/>
      <c r="V40" s="125"/>
      <c r="W40" s="46">
        <f t="shared" si="8"/>
        <v>81</v>
      </c>
      <c r="X40" s="29" t="str">
        <f t="shared" si="9"/>
        <v>Tốt</v>
      </c>
      <c r="Y40" s="60"/>
    </row>
    <row r="41" spans="1:25" ht="16.5" customHeight="1">
      <c r="A41" s="61">
        <f t="shared" si="5"/>
        <v>37</v>
      </c>
      <c r="B41" s="95" t="s">
        <v>405</v>
      </c>
      <c r="C41" s="96" t="s">
        <v>193</v>
      </c>
      <c r="D41" s="97" t="s">
        <v>406</v>
      </c>
      <c r="E41" s="57">
        <v>11</v>
      </c>
      <c r="F41" s="57">
        <v>3</v>
      </c>
      <c r="G41" s="68" t="str">
        <f>VLOOKUP(B41,'[5]Sheet1'!$B$10:$H$56,7,0)</f>
        <v>Khá</v>
      </c>
      <c r="H41" s="57">
        <f t="shared" si="6"/>
        <v>8</v>
      </c>
      <c r="I41" s="58">
        <f t="shared" si="0"/>
        <v>11</v>
      </c>
      <c r="J41" s="59">
        <v>25</v>
      </c>
      <c r="K41" s="58">
        <f t="shared" si="1"/>
        <v>25</v>
      </c>
      <c r="L41" s="59">
        <v>20</v>
      </c>
      <c r="M41" s="58">
        <f t="shared" si="2"/>
        <v>20</v>
      </c>
      <c r="N41" s="59">
        <v>25</v>
      </c>
      <c r="O41" s="58">
        <f t="shared" si="10"/>
        <v>25</v>
      </c>
      <c r="P41" s="59"/>
      <c r="Q41" s="59"/>
      <c r="R41" s="59"/>
      <c r="S41" s="59">
        <f t="shared" si="7"/>
        <v>0</v>
      </c>
      <c r="T41" s="47">
        <f t="shared" si="4"/>
        <v>81</v>
      </c>
      <c r="U41" s="134"/>
      <c r="V41" s="125"/>
      <c r="W41" s="46">
        <f t="shared" si="8"/>
        <v>81</v>
      </c>
      <c r="X41" s="29" t="str">
        <f t="shared" si="9"/>
        <v>Tốt</v>
      </c>
      <c r="Y41" s="60"/>
    </row>
    <row r="42" spans="1:25" ht="16.5" customHeight="1">
      <c r="A42" s="61">
        <f t="shared" si="5"/>
        <v>38</v>
      </c>
      <c r="B42" s="95" t="s">
        <v>407</v>
      </c>
      <c r="C42" s="96" t="s">
        <v>131</v>
      </c>
      <c r="D42" s="97" t="s">
        <v>8</v>
      </c>
      <c r="E42" s="57">
        <v>9</v>
      </c>
      <c r="F42" s="57">
        <v>3</v>
      </c>
      <c r="G42" s="68" t="str">
        <f>VLOOKUP(B42,'[5]Sheet1'!$B$10:$H$56,7,0)</f>
        <v>Khá</v>
      </c>
      <c r="H42" s="57">
        <f t="shared" si="6"/>
        <v>8</v>
      </c>
      <c r="I42" s="58">
        <f t="shared" si="0"/>
        <v>11</v>
      </c>
      <c r="J42" s="59">
        <v>25</v>
      </c>
      <c r="K42" s="58">
        <f t="shared" si="1"/>
        <v>25</v>
      </c>
      <c r="L42" s="59">
        <v>20</v>
      </c>
      <c r="M42" s="58">
        <f t="shared" si="2"/>
        <v>20</v>
      </c>
      <c r="N42" s="59">
        <v>25</v>
      </c>
      <c r="O42" s="58">
        <f t="shared" si="10"/>
        <v>25</v>
      </c>
      <c r="P42" s="59">
        <v>8</v>
      </c>
      <c r="Q42" s="59"/>
      <c r="R42" s="59"/>
      <c r="S42" s="59">
        <f t="shared" si="7"/>
        <v>8</v>
      </c>
      <c r="T42" s="47">
        <f t="shared" si="4"/>
        <v>89</v>
      </c>
      <c r="U42" s="134"/>
      <c r="V42" s="125"/>
      <c r="W42" s="46">
        <f t="shared" si="8"/>
        <v>89</v>
      </c>
      <c r="X42" s="29" t="str">
        <f t="shared" si="9"/>
        <v>Tốt</v>
      </c>
      <c r="Y42" s="60"/>
    </row>
    <row r="43" spans="1:25" ht="16.5" customHeight="1">
      <c r="A43" s="61">
        <f t="shared" si="5"/>
        <v>39</v>
      </c>
      <c r="B43" s="95" t="s">
        <v>408</v>
      </c>
      <c r="C43" s="96" t="s">
        <v>66</v>
      </c>
      <c r="D43" s="97" t="s">
        <v>168</v>
      </c>
      <c r="E43" s="57">
        <v>10</v>
      </c>
      <c r="F43" s="57">
        <v>3</v>
      </c>
      <c r="G43" s="68" t="str">
        <f>VLOOKUP(B43,'[5]Sheet1'!$B$10:$H$56,7,0)</f>
        <v>Yếu</v>
      </c>
      <c r="H43" s="57">
        <f t="shared" si="6"/>
        <v>3</v>
      </c>
      <c r="I43" s="58">
        <f t="shared" si="0"/>
        <v>6</v>
      </c>
      <c r="J43" s="59">
        <v>25</v>
      </c>
      <c r="K43" s="58">
        <f t="shared" si="1"/>
        <v>25</v>
      </c>
      <c r="L43" s="59">
        <v>18</v>
      </c>
      <c r="M43" s="58">
        <f t="shared" si="2"/>
        <v>18</v>
      </c>
      <c r="N43" s="59">
        <v>25</v>
      </c>
      <c r="O43" s="58">
        <f t="shared" si="10"/>
        <v>25</v>
      </c>
      <c r="P43" s="59"/>
      <c r="Q43" s="59"/>
      <c r="R43" s="59"/>
      <c r="S43" s="59">
        <f t="shared" si="7"/>
        <v>0</v>
      </c>
      <c r="T43" s="47">
        <f t="shared" si="4"/>
        <v>74</v>
      </c>
      <c r="U43" s="134"/>
      <c r="V43" s="125"/>
      <c r="W43" s="46">
        <f t="shared" si="8"/>
        <v>74</v>
      </c>
      <c r="X43" s="29" t="str">
        <f t="shared" si="9"/>
        <v>Khá</v>
      </c>
      <c r="Y43" s="60"/>
    </row>
    <row r="44" spans="1:25" ht="16.5" customHeight="1">
      <c r="A44" s="61">
        <f t="shared" si="5"/>
        <v>40</v>
      </c>
      <c r="B44" s="95" t="s">
        <v>409</v>
      </c>
      <c r="C44" s="96" t="s">
        <v>165</v>
      </c>
      <c r="D44" s="97" t="s">
        <v>169</v>
      </c>
      <c r="E44" s="57">
        <v>8</v>
      </c>
      <c r="F44" s="57">
        <v>3</v>
      </c>
      <c r="G44" s="68" t="str">
        <f>VLOOKUP(B44,'[5]Sheet1'!$B$10:$H$56,7,0)</f>
        <v>Yếu</v>
      </c>
      <c r="H44" s="57">
        <f t="shared" si="6"/>
        <v>3</v>
      </c>
      <c r="I44" s="58">
        <f t="shared" si="0"/>
        <v>6</v>
      </c>
      <c r="J44" s="59">
        <v>24</v>
      </c>
      <c r="K44" s="58">
        <f t="shared" si="1"/>
        <v>24</v>
      </c>
      <c r="L44" s="59">
        <v>13</v>
      </c>
      <c r="M44" s="58">
        <f t="shared" si="2"/>
        <v>13</v>
      </c>
      <c r="N44" s="59">
        <v>23</v>
      </c>
      <c r="O44" s="58">
        <f t="shared" si="10"/>
        <v>23</v>
      </c>
      <c r="P44" s="59"/>
      <c r="Q44" s="59"/>
      <c r="R44" s="59"/>
      <c r="S44" s="59">
        <f t="shared" si="7"/>
        <v>0</v>
      </c>
      <c r="T44" s="47">
        <f t="shared" si="4"/>
        <v>66</v>
      </c>
      <c r="U44" s="134">
        <v>10</v>
      </c>
      <c r="V44" s="125"/>
      <c r="W44" s="46">
        <f t="shared" si="8"/>
        <v>56</v>
      </c>
      <c r="X44" s="29" t="str">
        <f t="shared" si="9"/>
        <v>TB</v>
      </c>
      <c r="Y44" s="60" t="s">
        <v>332</v>
      </c>
    </row>
    <row r="45" spans="1:25" ht="16.5" customHeight="1">
      <c r="A45" s="61">
        <f t="shared" si="5"/>
        <v>41</v>
      </c>
      <c r="B45" s="95" t="s">
        <v>410</v>
      </c>
      <c r="C45" s="96" t="s">
        <v>411</v>
      </c>
      <c r="D45" s="97" t="s">
        <v>412</v>
      </c>
      <c r="E45" s="57">
        <v>9</v>
      </c>
      <c r="F45" s="57">
        <v>3</v>
      </c>
      <c r="G45" s="68" t="str">
        <f>VLOOKUP(B45,'[5]Sheet1'!$B$10:$H$56,7,0)</f>
        <v>Giỏi</v>
      </c>
      <c r="H45" s="57">
        <f t="shared" si="6"/>
        <v>9</v>
      </c>
      <c r="I45" s="58">
        <f t="shared" si="0"/>
        <v>12</v>
      </c>
      <c r="J45" s="59">
        <v>25</v>
      </c>
      <c r="K45" s="58">
        <f t="shared" si="1"/>
        <v>25</v>
      </c>
      <c r="L45" s="59">
        <v>13</v>
      </c>
      <c r="M45" s="58">
        <f t="shared" si="2"/>
        <v>13</v>
      </c>
      <c r="N45" s="59">
        <v>25</v>
      </c>
      <c r="O45" s="58">
        <f t="shared" si="10"/>
        <v>25</v>
      </c>
      <c r="P45" s="59"/>
      <c r="Q45" s="59"/>
      <c r="R45" s="59"/>
      <c r="S45" s="59">
        <f t="shared" si="7"/>
        <v>0</v>
      </c>
      <c r="T45" s="47">
        <f t="shared" si="4"/>
        <v>75</v>
      </c>
      <c r="U45" s="134"/>
      <c r="V45" s="125"/>
      <c r="W45" s="46">
        <f t="shared" si="8"/>
        <v>75</v>
      </c>
      <c r="X45" s="29" t="str">
        <f t="shared" si="9"/>
        <v>Khá</v>
      </c>
      <c r="Y45" s="60"/>
    </row>
    <row r="46" spans="1:25" ht="16.5" customHeight="1">
      <c r="A46" s="61">
        <f t="shared" si="5"/>
        <v>42</v>
      </c>
      <c r="B46" s="95" t="s">
        <v>413</v>
      </c>
      <c r="C46" s="96" t="s">
        <v>414</v>
      </c>
      <c r="D46" s="97" t="s">
        <v>415</v>
      </c>
      <c r="E46" s="57">
        <v>11</v>
      </c>
      <c r="F46" s="57">
        <v>3</v>
      </c>
      <c r="G46" s="68" t="str">
        <f>VLOOKUP(B46,'[5]Sheet1'!$B$10:$H$56,7,0)</f>
        <v>Khá</v>
      </c>
      <c r="H46" s="57">
        <f t="shared" si="6"/>
        <v>8</v>
      </c>
      <c r="I46" s="58">
        <f>ROUND((H46+F46),0)</f>
        <v>11</v>
      </c>
      <c r="J46" s="59">
        <v>24</v>
      </c>
      <c r="K46" s="58">
        <f>J46</f>
        <v>24</v>
      </c>
      <c r="L46" s="59">
        <v>18</v>
      </c>
      <c r="M46" s="58">
        <f>L46</f>
        <v>18</v>
      </c>
      <c r="N46" s="59">
        <v>25</v>
      </c>
      <c r="O46" s="58">
        <f>N46</f>
        <v>25</v>
      </c>
      <c r="P46" s="59"/>
      <c r="Q46" s="59"/>
      <c r="R46" s="59"/>
      <c r="S46" s="59">
        <f>P46+Q46+R46</f>
        <v>0</v>
      </c>
      <c r="T46" s="47">
        <f>ROUND((I46+K46+M46+O46+S46),0)</f>
        <v>78</v>
      </c>
      <c r="U46" s="134"/>
      <c r="V46" s="125"/>
      <c r="W46" s="46">
        <f t="shared" si="8"/>
        <v>78</v>
      </c>
      <c r="X46" s="29" t="str">
        <f t="shared" si="9"/>
        <v>Khá</v>
      </c>
      <c r="Y46" s="60"/>
    </row>
    <row r="47" spans="1:25" ht="16.5" customHeight="1">
      <c r="A47" s="61">
        <f t="shared" si="5"/>
        <v>43</v>
      </c>
      <c r="B47" s="95" t="s">
        <v>416</v>
      </c>
      <c r="C47" s="96" t="s">
        <v>417</v>
      </c>
      <c r="D47" s="97" t="s">
        <v>127</v>
      </c>
      <c r="E47" s="57">
        <v>11</v>
      </c>
      <c r="F47" s="57">
        <v>3</v>
      </c>
      <c r="G47" s="68" t="str">
        <f>VLOOKUP(B47,'[5]Sheet1'!$B$10:$H$56,7,0)</f>
        <v>Yếu</v>
      </c>
      <c r="H47" s="57">
        <f t="shared" si="6"/>
        <v>3</v>
      </c>
      <c r="I47" s="58">
        <f>ROUND((H47+F47),0)</f>
        <v>6</v>
      </c>
      <c r="J47" s="59">
        <v>25</v>
      </c>
      <c r="K47" s="58">
        <f>J47</f>
        <v>25</v>
      </c>
      <c r="L47" s="59">
        <v>20</v>
      </c>
      <c r="M47" s="58">
        <f>L47</f>
        <v>20</v>
      </c>
      <c r="N47" s="59">
        <v>24</v>
      </c>
      <c r="O47" s="58">
        <f>N47</f>
        <v>24</v>
      </c>
      <c r="P47" s="59"/>
      <c r="Q47" s="59"/>
      <c r="R47" s="59"/>
      <c r="S47" s="59">
        <f>P47+Q47+R47</f>
        <v>0</v>
      </c>
      <c r="T47" s="47">
        <f>ROUND((I47+K47+M47+O47+S47),0)</f>
        <v>75</v>
      </c>
      <c r="U47" s="134"/>
      <c r="V47" s="125">
        <v>10</v>
      </c>
      <c r="W47" s="46">
        <f t="shared" si="8"/>
        <v>65</v>
      </c>
      <c r="X47" s="29" t="str">
        <f t="shared" si="9"/>
        <v>Khá</v>
      </c>
      <c r="Y47" s="99"/>
    </row>
    <row r="48" spans="1:25" ht="16.5" customHeight="1">
      <c r="A48" s="61">
        <f t="shared" si="5"/>
        <v>44</v>
      </c>
      <c r="B48" s="95" t="s">
        <v>418</v>
      </c>
      <c r="C48" s="96" t="s">
        <v>419</v>
      </c>
      <c r="D48" s="97" t="s">
        <v>145</v>
      </c>
      <c r="E48" s="57">
        <v>9</v>
      </c>
      <c r="F48" s="57">
        <v>3</v>
      </c>
      <c r="G48" s="68" t="str">
        <f>VLOOKUP(B48,'[5]Sheet1'!$B$10:$H$56,7,0)</f>
        <v>Khá</v>
      </c>
      <c r="H48" s="57">
        <f t="shared" si="6"/>
        <v>8</v>
      </c>
      <c r="I48" s="58">
        <f>ROUND((H48+F48),0)</f>
        <v>11</v>
      </c>
      <c r="J48" s="59">
        <v>25</v>
      </c>
      <c r="K48" s="58">
        <f>J48</f>
        <v>25</v>
      </c>
      <c r="L48" s="59">
        <v>18</v>
      </c>
      <c r="M48" s="58">
        <f>L48</f>
        <v>18</v>
      </c>
      <c r="N48" s="59">
        <v>25</v>
      </c>
      <c r="O48" s="58">
        <f>N48</f>
        <v>25</v>
      </c>
      <c r="P48" s="59"/>
      <c r="Q48" s="59"/>
      <c r="R48" s="59"/>
      <c r="S48" s="59">
        <f>P48+Q48+R48</f>
        <v>0</v>
      </c>
      <c r="T48" s="47">
        <f>ROUND((I48+K48+M48+O48+S48),0)</f>
        <v>79</v>
      </c>
      <c r="U48" s="134"/>
      <c r="V48" s="125"/>
      <c r="W48" s="46">
        <f t="shared" si="8"/>
        <v>79</v>
      </c>
      <c r="X48" s="29" t="str">
        <f t="shared" si="9"/>
        <v>Khá</v>
      </c>
      <c r="Y48" s="99"/>
    </row>
    <row r="49" spans="1:25" ht="16.5" customHeight="1">
      <c r="A49" s="61">
        <f t="shared" si="5"/>
        <v>45</v>
      </c>
      <c r="B49" s="95" t="s">
        <v>420</v>
      </c>
      <c r="C49" s="96" t="s">
        <v>53</v>
      </c>
      <c r="D49" s="97" t="s">
        <v>81</v>
      </c>
      <c r="E49" s="57">
        <v>5</v>
      </c>
      <c r="F49" s="57">
        <v>3</v>
      </c>
      <c r="G49" s="68" t="str">
        <f>VLOOKUP(B49,'[5]Sheet1'!$B$10:$H$56,7,0)</f>
        <v>Yếu</v>
      </c>
      <c r="H49" s="57">
        <f t="shared" si="6"/>
        <v>3</v>
      </c>
      <c r="I49" s="58">
        <f>ROUND((H49+F49),0)</f>
        <v>6</v>
      </c>
      <c r="J49" s="59">
        <v>23</v>
      </c>
      <c r="K49" s="58">
        <f>J49</f>
        <v>23</v>
      </c>
      <c r="L49" s="59">
        <v>8</v>
      </c>
      <c r="M49" s="58">
        <f>L49</f>
        <v>8</v>
      </c>
      <c r="N49" s="59">
        <v>19</v>
      </c>
      <c r="O49" s="58">
        <f>N49</f>
        <v>19</v>
      </c>
      <c r="P49" s="59"/>
      <c r="Q49" s="59"/>
      <c r="R49" s="59"/>
      <c r="S49" s="59">
        <f>P49+Q49+R49</f>
        <v>0</v>
      </c>
      <c r="T49" s="47">
        <f>ROUND((I49+K49+M49+O49+S49),0)</f>
        <v>56</v>
      </c>
      <c r="U49" s="134">
        <v>10</v>
      </c>
      <c r="V49" s="125"/>
      <c r="W49" s="46">
        <f t="shared" si="8"/>
        <v>46</v>
      </c>
      <c r="X49" s="29" t="str">
        <f t="shared" si="9"/>
        <v>Yếu</v>
      </c>
      <c r="Y49" s="60" t="s">
        <v>332</v>
      </c>
    </row>
    <row r="50" spans="1:25" s="98" customFormat="1" ht="16.5" customHeight="1">
      <c r="A50" s="61">
        <f t="shared" si="5"/>
        <v>46</v>
      </c>
      <c r="B50" s="95" t="s">
        <v>421</v>
      </c>
      <c r="C50" s="96" t="s">
        <v>422</v>
      </c>
      <c r="D50" s="97" t="s">
        <v>166</v>
      </c>
      <c r="E50" s="74"/>
      <c r="F50" s="57">
        <v>3</v>
      </c>
      <c r="G50" s="68" t="str">
        <f>VLOOKUP(B50,'[5]Sheet1'!$B$10:$H$56,7,0)</f>
        <v>Yếu</v>
      </c>
      <c r="H50" s="57">
        <f t="shared" si="6"/>
        <v>3</v>
      </c>
      <c r="I50" s="75">
        <f t="shared" si="0"/>
        <v>6</v>
      </c>
      <c r="J50" s="76"/>
      <c r="K50" s="75">
        <f t="shared" si="1"/>
        <v>0</v>
      </c>
      <c r="L50" s="76"/>
      <c r="M50" s="75">
        <f t="shared" si="2"/>
        <v>0</v>
      </c>
      <c r="N50" s="76"/>
      <c r="O50" s="75">
        <f t="shared" si="10"/>
        <v>0</v>
      </c>
      <c r="P50" s="76"/>
      <c r="Q50" s="76"/>
      <c r="R50" s="76"/>
      <c r="S50" s="76">
        <f t="shared" si="7"/>
        <v>0</v>
      </c>
      <c r="T50" s="77">
        <f t="shared" si="4"/>
        <v>6</v>
      </c>
      <c r="U50" s="135">
        <v>10</v>
      </c>
      <c r="V50" s="126">
        <v>10</v>
      </c>
      <c r="W50" s="46">
        <f t="shared" si="8"/>
        <v>-14</v>
      </c>
      <c r="X50" s="29" t="str">
        <f t="shared" si="9"/>
        <v>Kém</v>
      </c>
      <c r="Y50" s="60" t="s">
        <v>332</v>
      </c>
    </row>
    <row r="51" spans="1:25" ht="16.5" customHeight="1">
      <c r="A51" s="61">
        <f t="shared" si="5"/>
        <v>47</v>
      </c>
      <c r="B51" s="95" t="s">
        <v>1118</v>
      </c>
      <c r="C51" s="96" t="s">
        <v>1119</v>
      </c>
      <c r="D51" s="97" t="s">
        <v>51</v>
      </c>
      <c r="E51" s="74"/>
      <c r="F51" s="57">
        <v>4</v>
      </c>
      <c r="G51" s="68" t="str">
        <f>VLOOKUP(B51,'[5]Sheet1'!$B$10:$H$56,7,0)</f>
        <v>Yếu</v>
      </c>
      <c r="H51" s="57">
        <f>IF(G51="Kém",1,IF(G51="Yếu",3,IF(G51="Trung bình",5,IF(G51="tbk",7,IF(G51="Khá",8,IF(G51="Giỏi",9,IF(G51="xuất sắc",10)))))))</f>
        <v>3</v>
      </c>
      <c r="I51" s="75">
        <f>ROUND((H51+F51),0)</f>
        <v>7</v>
      </c>
      <c r="J51" s="76"/>
      <c r="K51" s="75">
        <f>J51</f>
        <v>0</v>
      </c>
      <c r="L51" s="76"/>
      <c r="M51" s="75">
        <f>L51</f>
        <v>0</v>
      </c>
      <c r="N51" s="76"/>
      <c r="O51" s="75">
        <f>N51</f>
        <v>0</v>
      </c>
      <c r="P51" s="76"/>
      <c r="Q51" s="76"/>
      <c r="R51" s="76"/>
      <c r="S51" s="76">
        <f>P51+Q51+R51</f>
        <v>0</v>
      </c>
      <c r="T51" s="77">
        <f>ROUND((I51+K51+M51+O51+S51),0)</f>
        <v>7</v>
      </c>
      <c r="U51" s="135">
        <v>10</v>
      </c>
      <c r="V51" s="126">
        <v>10</v>
      </c>
      <c r="W51" s="46">
        <f>T51-U51-V51</f>
        <v>-13</v>
      </c>
      <c r="X51" s="29" t="str">
        <f>IF(W51&lt;35,"Kém",IF(W51&lt;50,"Yếu",IF(W51&lt;65,"TB",IF(W51&lt;80,"Khá",IF(W51&lt;90,"Tốt","XS")))))</f>
        <v>Kém</v>
      </c>
      <c r="Y51" s="60" t="s">
        <v>332</v>
      </c>
    </row>
    <row r="52" spans="5:24" ht="21" customHeight="1">
      <c r="E52" s="34" t="s">
        <v>25</v>
      </c>
      <c r="F52" s="65"/>
      <c r="G52" s="43"/>
      <c r="H52" s="12"/>
      <c r="I52" s="10"/>
      <c r="J52" s="10"/>
      <c r="K52" s="10"/>
      <c r="L52" s="10"/>
      <c r="M52" s="10"/>
      <c r="X52" s="43"/>
    </row>
    <row r="53" spans="4:25" ht="21" customHeight="1">
      <c r="D53" s="39" t="s">
        <v>47</v>
      </c>
      <c r="E53" s="37" t="s">
        <v>44</v>
      </c>
      <c r="F53" s="66"/>
      <c r="G53" s="66"/>
      <c r="H53" s="37"/>
      <c r="I53" s="35" t="s">
        <v>27</v>
      </c>
      <c r="J53" s="36" t="s">
        <v>19</v>
      </c>
      <c r="K53" s="36" t="s">
        <v>20</v>
      </c>
      <c r="L53" s="36" t="s">
        <v>5</v>
      </c>
      <c r="M53" s="36" t="s">
        <v>21</v>
      </c>
      <c r="N53" s="36" t="s">
        <v>22</v>
      </c>
      <c r="T53" s="136"/>
      <c r="U53" s="136"/>
      <c r="V53" s="136"/>
      <c r="W53" s="136"/>
      <c r="X53" s="136"/>
      <c r="Y53" s="136"/>
    </row>
    <row r="54" spans="4:25" ht="21" customHeight="1">
      <c r="D54" s="38" t="s">
        <v>46</v>
      </c>
      <c r="E54" s="13">
        <f>COUNTIF($X$5:$X$55,"XS")</f>
        <v>1</v>
      </c>
      <c r="F54" s="66"/>
      <c r="G54" s="66"/>
      <c r="H54" s="13"/>
      <c r="I54" s="13">
        <f>COUNTIF($X$5:$X$55,"tốt")</f>
        <v>9</v>
      </c>
      <c r="J54" s="13">
        <f>COUNTIF($X$5:$X$55,"KHÁ")</f>
        <v>27</v>
      </c>
      <c r="K54" s="13">
        <f>COUNTIF($X$5:$X$55,"TBK")</f>
        <v>0</v>
      </c>
      <c r="L54" s="13">
        <f>COUNTIF($X$5:$X$55,"TB")</f>
        <v>3</v>
      </c>
      <c r="M54" s="13">
        <f>COUNTIF($X$5:$X$55,"YẾU")</f>
        <v>2</v>
      </c>
      <c r="N54" s="13">
        <f>COUNTIF($X$5:$X$55,"KÉM")</f>
        <v>5</v>
      </c>
      <c r="O54" s="5">
        <f>SUM(E54:N54)</f>
        <v>47</v>
      </c>
      <c r="T54" s="158"/>
      <c r="U54" s="158"/>
      <c r="V54" s="158"/>
      <c r="W54" s="158"/>
      <c r="X54" s="158"/>
      <c r="Y54" s="158"/>
    </row>
    <row r="55" spans="4:24" ht="21" customHeight="1">
      <c r="D55" s="38" t="s">
        <v>45</v>
      </c>
      <c r="E55" s="52">
        <f>E54*100/$O$54</f>
        <v>2.127659574468085</v>
      </c>
      <c r="F55" s="67">
        <f>F54*100/62</f>
        <v>0</v>
      </c>
      <c r="G55" s="67"/>
      <c r="H55" s="67">
        <f>H54*100/62</f>
        <v>0</v>
      </c>
      <c r="I55" s="52">
        <f aca="true" t="shared" si="11" ref="I55:N55">I54*100/$O$54</f>
        <v>19.148936170212767</v>
      </c>
      <c r="J55" s="52">
        <f t="shared" si="11"/>
        <v>57.4468085106383</v>
      </c>
      <c r="K55" s="52">
        <f t="shared" si="11"/>
        <v>0</v>
      </c>
      <c r="L55" s="52">
        <f t="shared" si="11"/>
        <v>6.382978723404255</v>
      </c>
      <c r="M55" s="52">
        <f t="shared" si="11"/>
        <v>4.25531914893617</v>
      </c>
      <c r="N55" s="52">
        <f t="shared" si="11"/>
        <v>10.638297872340425</v>
      </c>
      <c r="O55" s="42">
        <f>SUM(E55:N55)</f>
        <v>100</v>
      </c>
      <c r="T55" s="50"/>
      <c r="U55" s="51"/>
      <c r="V55" s="129"/>
      <c r="W55" s="49"/>
      <c r="X55" s="49"/>
    </row>
    <row r="56" spans="8:25" ht="15.75">
      <c r="H56" s="54"/>
      <c r="T56" s="136" t="s">
        <v>826</v>
      </c>
      <c r="U56" s="136"/>
      <c r="V56" s="136"/>
      <c r="W56" s="136"/>
      <c r="X56" s="136"/>
      <c r="Y56" s="136"/>
    </row>
    <row r="57" spans="1:25" ht="18.75">
      <c r="A57" s="9" t="s">
        <v>151</v>
      </c>
      <c r="I57" s="55"/>
      <c r="J57" s="137" t="s">
        <v>114</v>
      </c>
      <c r="K57" s="137"/>
      <c r="L57" s="137"/>
      <c r="M57" s="137"/>
      <c r="T57" s="158" t="s">
        <v>827</v>
      </c>
      <c r="U57" s="158"/>
      <c r="V57" s="158"/>
      <c r="W57" s="158"/>
      <c r="X57" s="158"/>
      <c r="Y57" s="158"/>
    </row>
    <row r="58" spans="10:24" ht="18.75">
      <c r="J58" s="69"/>
      <c r="K58" s="69"/>
      <c r="L58" s="69"/>
      <c r="M58" s="69"/>
      <c r="T58" s="50"/>
      <c r="U58" s="51"/>
      <c r="V58" s="129"/>
      <c r="W58" s="49"/>
      <c r="X58" s="49"/>
    </row>
    <row r="59" spans="10:24" ht="43.5" customHeight="1">
      <c r="J59" s="69"/>
      <c r="K59" s="69"/>
      <c r="L59" s="69"/>
      <c r="M59" s="69"/>
      <c r="T59" s="6"/>
      <c r="U59" s="7"/>
      <c r="V59" s="130"/>
      <c r="W59" s="9"/>
      <c r="X59" s="11"/>
    </row>
    <row r="60" spans="10:25" ht="18.75">
      <c r="J60" s="70" t="s">
        <v>153</v>
      </c>
      <c r="K60" s="70"/>
      <c r="L60" s="70"/>
      <c r="M60" s="70"/>
      <c r="T60" s="137"/>
      <c r="U60" s="137"/>
      <c r="V60" s="137"/>
      <c r="W60" s="137"/>
      <c r="X60" s="137"/>
      <c r="Y60" s="137"/>
    </row>
    <row r="61" spans="20:25" ht="21" customHeight="1">
      <c r="T61" s="136"/>
      <c r="U61" s="136"/>
      <c r="V61" s="136"/>
      <c r="W61" s="136"/>
      <c r="X61" s="136"/>
      <c r="Y61" s="136"/>
    </row>
    <row r="62" spans="10:25" ht="21" customHeight="1">
      <c r="J62" s="137"/>
      <c r="K62" s="137"/>
      <c r="L62" s="137"/>
      <c r="M62" s="137"/>
      <c r="T62" s="158"/>
      <c r="U62" s="158"/>
      <c r="V62" s="158"/>
      <c r="W62" s="158"/>
      <c r="X62" s="158"/>
      <c r="Y62" s="158"/>
    </row>
    <row r="63" spans="10:24" ht="21" customHeight="1">
      <c r="J63" s="69"/>
      <c r="K63" s="69"/>
      <c r="L63" s="69"/>
      <c r="M63" s="69"/>
      <c r="T63" s="50"/>
      <c r="U63" s="51"/>
      <c r="V63" s="129"/>
      <c r="W63" s="49"/>
      <c r="X63" s="49"/>
    </row>
    <row r="64" spans="10:24" ht="21" customHeight="1">
      <c r="J64" s="69"/>
      <c r="K64" s="69"/>
      <c r="L64" s="69"/>
      <c r="M64" s="69"/>
      <c r="T64" s="6"/>
      <c r="U64" s="7"/>
      <c r="V64" s="130"/>
      <c r="W64" s="9"/>
      <c r="X64" s="11"/>
    </row>
    <row r="65" spans="10:25" ht="21" hidden="1">
      <c r="J65" s="92" t="s">
        <v>152</v>
      </c>
      <c r="K65" s="70"/>
      <c r="L65" s="70"/>
      <c r="M65" s="70"/>
      <c r="T65" s="91"/>
      <c r="U65" s="91"/>
      <c r="V65" s="131"/>
      <c r="W65" s="91"/>
      <c r="X65" s="91"/>
      <c r="Y65" s="91"/>
    </row>
    <row r="66" ht="15.75" hidden="1"/>
    <row r="67" ht="15.75" hidden="1"/>
    <row r="68" ht="15.75" hidden="1"/>
  </sheetData>
  <sheetProtection/>
  <mergeCells count="21">
    <mergeCell ref="J62:M62"/>
    <mergeCell ref="T62:Y62"/>
    <mergeCell ref="T61:Y61"/>
    <mergeCell ref="T54:Y54"/>
    <mergeCell ref="T56:Y56"/>
    <mergeCell ref="T60:Y60"/>
    <mergeCell ref="T57:Y57"/>
    <mergeCell ref="A1:Y1"/>
    <mergeCell ref="T3:X3"/>
    <mergeCell ref="A3:A4"/>
    <mergeCell ref="E3:I3"/>
    <mergeCell ref="A2:Y2"/>
    <mergeCell ref="D3:D4"/>
    <mergeCell ref="J3:K3"/>
    <mergeCell ref="T53:Y53"/>
    <mergeCell ref="J57:M57"/>
    <mergeCell ref="B3:B4"/>
    <mergeCell ref="L3:M3"/>
    <mergeCell ref="N3:O3"/>
    <mergeCell ref="P3:S3"/>
    <mergeCell ref="C3:C4"/>
  </mergeCells>
  <printOptions/>
  <pageMargins left="0.54" right="0" top="0.93" bottom="0" header="0.511811023622047" footer="0.511811023622047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AD83"/>
  <sheetViews>
    <sheetView zoomScalePageLayoutView="0" workbookViewId="0" topLeftCell="A1">
      <pane xSplit="4" ySplit="4" topLeftCell="L5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70" sqref="B70"/>
    </sheetView>
  </sheetViews>
  <sheetFormatPr defaultColWidth="8.796875" defaultRowHeight="15"/>
  <cols>
    <col min="1" max="1" width="3.59765625" style="9" customWidth="1"/>
    <col min="2" max="2" width="13.69921875" style="85" bestFit="1" customWidth="1"/>
    <col min="3" max="3" width="16.8984375" style="6" customWidth="1"/>
    <col min="4" max="4" width="6.8984375" style="32" customWidth="1"/>
    <col min="5" max="5" width="5.5" style="8" customWidth="1"/>
    <col min="6" max="6" width="4.3984375" style="8" hidden="1" customWidth="1"/>
    <col min="7" max="7" width="8" style="8" hidden="1" customWidth="1"/>
    <col min="8" max="8" width="3.3984375" style="8" hidden="1" customWidth="1"/>
    <col min="9" max="9" width="4.8984375" style="8" customWidth="1"/>
    <col min="10" max="10" width="4.8984375" style="2" customWidth="1"/>
    <col min="11" max="11" width="4.19921875" style="2" customWidth="1"/>
    <col min="12" max="14" width="3.8984375" style="2" customWidth="1"/>
    <col min="15" max="15" width="4.5" style="2" customWidth="1"/>
    <col min="16" max="17" width="3.8984375" style="2" customWidth="1"/>
    <col min="18" max="18" width="4.59765625" style="2" bestFit="1" customWidth="1"/>
    <col min="19" max="19" width="7.3984375" style="2" customWidth="1"/>
    <col min="20" max="20" width="4.59765625" style="4" customWidth="1"/>
    <col min="21" max="21" width="4.3984375" style="4" customWidth="1"/>
    <col min="22" max="22" width="5.09765625" style="4" customWidth="1"/>
    <col min="23" max="23" width="5.3984375" style="4" customWidth="1"/>
    <col min="24" max="24" width="25" style="4" customWidth="1"/>
    <col min="25" max="16384" width="9" style="2" customWidth="1"/>
  </cols>
  <sheetData>
    <row r="1" spans="1:24" s="15" customFormat="1" ht="23.25" customHeight="1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</row>
    <row r="2" spans="1:24" s="15" customFormat="1" ht="15.75" customHeight="1">
      <c r="A2" s="154" t="s">
        <v>324</v>
      </c>
      <c r="B2" s="154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</row>
    <row r="3" spans="1:24" s="30" customFormat="1" ht="17.25" customHeight="1">
      <c r="A3" s="149" t="s">
        <v>14</v>
      </c>
      <c r="B3" s="159" t="s">
        <v>50</v>
      </c>
      <c r="C3" s="143" t="s">
        <v>24</v>
      </c>
      <c r="D3" s="156" t="s">
        <v>15</v>
      </c>
      <c r="E3" s="151" t="s">
        <v>0</v>
      </c>
      <c r="F3" s="152"/>
      <c r="G3" s="152"/>
      <c r="H3" s="152"/>
      <c r="I3" s="153"/>
      <c r="J3" s="140" t="s">
        <v>1</v>
      </c>
      <c r="K3" s="141"/>
      <c r="L3" s="140" t="s">
        <v>2</v>
      </c>
      <c r="M3" s="141"/>
      <c r="N3" s="140" t="s">
        <v>3</v>
      </c>
      <c r="O3" s="141"/>
      <c r="P3" s="140" t="s">
        <v>4</v>
      </c>
      <c r="Q3" s="142"/>
      <c r="R3" s="142"/>
      <c r="S3" s="141"/>
      <c r="T3" s="146" t="s">
        <v>23</v>
      </c>
      <c r="U3" s="147"/>
      <c r="V3" s="147"/>
      <c r="W3" s="148"/>
      <c r="X3" s="17" t="s">
        <v>16</v>
      </c>
    </row>
    <row r="4" spans="1:24" s="11" customFormat="1" ht="18.75" customHeight="1">
      <c r="A4" s="150"/>
      <c r="B4" s="160"/>
      <c r="C4" s="144"/>
      <c r="D4" s="157"/>
      <c r="E4" s="31" t="s">
        <v>17</v>
      </c>
      <c r="F4" s="31" t="s">
        <v>18</v>
      </c>
      <c r="G4" s="31"/>
      <c r="H4" s="31" t="s">
        <v>49</v>
      </c>
      <c r="I4" s="40" t="s">
        <v>18</v>
      </c>
      <c r="J4" s="18" t="s">
        <v>17</v>
      </c>
      <c r="K4" s="41" t="s">
        <v>18</v>
      </c>
      <c r="L4" s="18" t="s">
        <v>17</v>
      </c>
      <c r="M4" s="41" t="s">
        <v>18</v>
      </c>
      <c r="N4" s="18" t="s">
        <v>17</v>
      </c>
      <c r="O4" s="41" t="s">
        <v>18</v>
      </c>
      <c r="P4" s="18" t="s">
        <v>118</v>
      </c>
      <c r="Q4" s="18" t="s">
        <v>119</v>
      </c>
      <c r="R4" s="18" t="s">
        <v>120</v>
      </c>
      <c r="S4" s="71" t="s">
        <v>122</v>
      </c>
      <c r="T4" s="72" t="s">
        <v>115</v>
      </c>
      <c r="U4" s="72" t="s">
        <v>116</v>
      </c>
      <c r="V4" s="41" t="s">
        <v>117</v>
      </c>
      <c r="W4" s="48" t="s">
        <v>47</v>
      </c>
      <c r="X4" s="16"/>
    </row>
    <row r="5" spans="1:30" ht="15.75" customHeight="1">
      <c r="A5" s="56">
        <v>1</v>
      </c>
      <c r="B5" s="95" t="s">
        <v>213</v>
      </c>
      <c r="C5" s="96" t="s">
        <v>202</v>
      </c>
      <c r="D5" s="97" t="s">
        <v>214</v>
      </c>
      <c r="E5" s="57">
        <v>17</v>
      </c>
      <c r="F5" s="57">
        <v>17</v>
      </c>
      <c r="G5" s="68" t="str">
        <f>VLOOKUP(B5,'[3]Sheet1'!$B$10:$H$76,7,0)</f>
        <v>Giỏi</v>
      </c>
      <c r="H5" s="57">
        <f aca="true" t="shared" si="0" ref="H5:H68">IF(G5="Kém",4,IF(G5="Yếu",5,IF(G5="Trung bình",6,IF(G5="tbk",7,IF(G5="Khá",8,IF(G5="Giỏi",9,10))))))</f>
        <v>9</v>
      </c>
      <c r="I5" s="58">
        <f aca="true" t="shared" si="1" ref="I5:I68">ROUND((H5+F5),0)</f>
        <v>26</v>
      </c>
      <c r="J5" s="59">
        <v>25</v>
      </c>
      <c r="K5" s="58">
        <f aca="true" t="shared" si="2" ref="K5:K68">J5</f>
        <v>25</v>
      </c>
      <c r="L5" s="59">
        <v>14</v>
      </c>
      <c r="M5" s="58">
        <f>L5</f>
        <v>14</v>
      </c>
      <c r="N5" s="59">
        <v>15</v>
      </c>
      <c r="O5" s="58">
        <f>N5</f>
        <v>15</v>
      </c>
      <c r="P5" s="59"/>
      <c r="Q5" s="59"/>
      <c r="R5" s="59">
        <v>5</v>
      </c>
      <c r="S5" s="59">
        <f>P5+Q5+R5</f>
        <v>5</v>
      </c>
      <c r="T5" s="47">
        <f>ROUND((I5+K5+M5+O5+S5),0)</f>
        <v>85</v>
      </c>
      <c r="U5" s="45"/>
      <c r="V5" s="46">
        <f>T5-U5</f>
        <v>85</v>
      </c>
      <c r="W5" s="29" t="str">
        <f>IF(V5&lt;30,"Kém",IF(V5&lt;50,"Yếu",IF(V5&lt;60,"TB",IF(V5&lt;70,"TBK",IF(V5&lt;80,"Khá",IF(V5&lt;90,"Tốt","XS"))))))</f>
        <v>Tốt</v>
      </c>
      <c r="X5" s="60" t="s">
        <v>331</v>
      </c>
      <c r="AA5" s="162"/>
      <c r="AB5" s="162"/>
      <c r="AC5" s="162"/>
      <c r="AD5" s="162"/>
    </row>
    <row r="6" spans="1:27" ht="15.75" customHeight="1">
      <c r="A6" s="61">
        <f>A5+1</f>
        <v>2</v>
      </c>
      <c r="B6" s="95" t="s">
        <v>215</v>
      </c>
      <c r="C6" s="96" t="s">
        <v>216</v>
      </c>
      <c r="D6" s="97" t="s">
        <v>123</v>
      </c>
      <c r="E6" s="57">
        <v>16</v>
      </c>
      <c r="F6" s="57">
        <v>16</v>
      </c>
      <c r="G6" s="68" t="str">
        <f>VLOOKUP(B6,'[3]Sheet1'!$B$10:$H$76,7,0)</f>
        <v>Trung bình</v>
      </c>
      <c r="H6" s="57">
        <f t="shared" si="0"/>
        <v>6</v>
      </c>
      <c r="I6" s="58">
        <f t="shared" si="1"/>
        <v>22</v>
      </c>
      <c r="J6" s="59">
        <v>25</v>
      </c>
      <c r="K6" s="58">
        <f t="shared" si="2"/>
        <v>25</v>
      </c>
      <c r="L6" s="59">
        <v>14</v>
      </c>
      <c r="M6" s="58">
        <f aca="true" t="shared" si="3" ref="M6:M68">L6</f>
        <v>14</v>
      </c>
      <c r="N6" s="59">
        <v>15</v>
      </c>
      <c r="O6" s="58">
        <f aca="true" t="shared" si="4" ref="O6:O68">N6</f>
        <v>15</v>
      </c>
      <c r="P6" s="59"/>
      <c r="Q6" s="59"/>
      <c r="R6" s="59">
        <v>2</v>
      </c>
      <c r="S6" s="59">
        <f aca="true" t="shared" si="5" ref="S6:S68">P6+Q6+R6</f>
        <v>2</v>
      </c>
      <c r="T6" s="47">
        <f aca="true" t="shared" si="6" ref="T6:T68">ROUND((I6+K6+M6+O6+S6),0)</f>
        <v>78</v>
      </c>
      <c r="U6" s="45">
        <v>10</v>
      </c>
      <c r="V6" s="46">
        <f aca="true" t="shared" si="7" ref="V6:V68">T6-U6</f>
        <v>68</v>
      </c>
      <c r="W6" s="29" t="str">
        <f aca="true" t="shared" si="8" ref="W6:W68">IF(V6&lt;30,"Kém",IF(V6&lt;50,"Yếu",IF(V6&lt;60,"TB",IF(V6&lt;70,"TBK",IF(V6&lt;80,"Khá",IF(V6&lt;90,"Tốt","XS"))))))</f>
        <v>TBK</v>
      </c>
      <c r="X6" s="62" t="s">
        <v>333</v>
      </c>
      <c r="Y6" s="3"/>
      <c r="Z6" s="3"/>
      <c r="AA6" s="3"/>
    </row>
    <row r="7" spans="1:24" ht="15.75" customHeight="1">
      <c r="A7" s="61">
        <f>A6+1</f>
        <v>3</v>
      </c>
      <c r="B7" s="95" t="s">
        <v>217</v>
      </c>
      <c r="C7" s="96" t="s">
        <v>54</v>
      </c>
      <c r="D7" s="97" t="s">
        <v>83</v>
      </c>
      <c r="E7" s="57">
        <v>11</v>
      </c>
      <c r="F7" s="57">
        <v>11</v>
      </c>
      <c r="G7" s="68" t="str">
        <f>VLOOKUP(B7,'[3]Sheet1'!$B$10:$H$76,7,0)</f>
        <v>Yếu</v>
      </c>
      <c r="H7" s="57">
        <f t="shared" si="0"/>
        <v>5</v>
      </c>
      <c r="I7" s="58">
        <f t="shared" si="1"/>
        <v>16</v>
      </c>
      <c r="J7" s="59">
        <v>25</v>
      </c>
      <c r="K7" s="58">
        <f t="shared" si="2"/>
        <v>25</v>
      </c>
      <c r="L7" s="59">
        <v>14</v>
      </c>
      <c r="M7" s="58">
        <f t="shared" si="3"/>
        <v>14</v>
      </c>
      <c r="N7" s="59">
        <v>15</v>
      </c>
      <c r="O7" s="58">
        <f t="shared" si="4"/>
        <v>15</v>
      </c>
      <c r="P7" s="59"/>
      <c r="Q7" s="59"/>
      <c r="R7" s="59"/>
      <c r="S7" s="59">
        <f t="shared" si="5"/>
        <v>0</v>
      </c>
      <c r="T7" s="47">
        <f t="shared" si="6"/>
        <v>70</v>
      </c>
      <c r="U7" s="100">
        <v>10</v>
      </c>
      <c r="V7" s="46">
        <f t="shared" si="7"/>
        <v>60</v>
      </c>
      <c r="W7" s="29" t="str">
        <f t="shared" si="8"/>
        <v>TBK</v>
      </c>
      <c r="X7" s="62" t="s">
        <v>332</v>
      </c>
    </row>
    <row r="8" spans="1:24" ht="15.75" customHeight="1">
      <c r="A8" s="61">
        <f aca="true" t="shared" si="9" ref="A8:A68">A7+1</f>
        <v>4</v>
      </c>
      <c r="B8" s="95" t="s">
        <v>218</v>
      </c>
      <c r="C8" s="96" t="s">
        <v>219</v>
      </c>
      <c r="D8" s="97" t="s">
        <v>72</v>
      </c>
      <c r="E8" s="57">
        <v>17</v>
      </c>
      <c r="F8" s="57">
        <v>17</v>
      </c>
      <c r="G8" s="68" t="str">
        <f>VLOOKUP(B8,'[3]Sheet1'!$B$10:$H$76,7,0)</f>
        <v>Trung bình</v>
      </c>
      <c r="H8" s="57">
        <f t="shared" si="0"/>
        <v>6</v>
      </c>
      <c r="I8" s="58">
        <f t="shared" si="1"/>
        <v>23</v>
      </c>
      <c r="J8" s="59">
        <v>25</v>
      </c>
      <c r="K8" s="58">
        <f t="shared" si="2"/>
        <v>25</v>
      </c>
      <c r="L8" s="59">
        <v>17</v>
      </c>
      <c r="M8" s="58">
        <f t="shared" si="3"/>
        <v>17</v>
      </c>
      <c r="N8" s="59">
        <v>15</v>
      </c>
      <c r="O8" s="58">
        <f t="shared" si="4"/>
        <v>15</v>
      </c>
      <c r="P8" s="59"/>
      <c r="Q8" s="59"/>
      <c r="R8" s="59">
        <v>4</v>
      </c>
      <c r="S8" s="59">
        <f t="shared" si="5"/>
        <v>4</v>
      </c>
      <c r="T8" s="47">
        <f t="shared" si="6"/>
        <v>84</v>
      </c>
      <c r="U8" s="45"/>
      <c r="V8" s="46">
        <f t="shared" si="7"/>
        <v>84</v>
      </c>
      <c r="W8" s="29" t="str">
        <f t="shared" si="8"/>
        <v>Tốt</v>
      </c>
      <c r="X8" s="93" t="s">
        <v>330</v>
      </c>
    </row>
    <row r="9" spans="1:24" ht="16.5" customHeight="1">
      <c r="A9" s="61">
        <f t="shared" si="9"/>
        <v>5</v>
      </c>
      <c r="B9" s="95" t="s">
        <v>220</v>
      </c>
      <c r="C9" s="96" t="s">
        <v>221</v>
      </c>
      <c r="D9" s="97" t="s">
        <v>222</v>
      </c>
      <c r="E9" s="57">
        <v>17</v>
      </c>
      <c r="F9" s="57">
        <v>17</v>
      </c>
      <c r="G9" s="68" t="str">
        <f>VLOOKUP(B9,'[3]Sheet1'!$B$10:$H$76,7,0)</f>
        <v>Trung bình</v>
      </c>
      <c r="H9" s="57">
        <f t="shared" si="0"/>
        <v>6</v>
      </c>
      <c r="I9" s="58">
        <f t="shared" si="1"/>
        <v>23</v>
      </c>
      <c r="J9" s="59">
        <v>25</v>
      </c>
      <c r="K9" s="58">
        <f t="shared" si="2"/>
        <v>25</v>
      </c>
      <c r="L9" s="59">
        <v>14</v>
      </c>
      <c r="M9" s="58">
        <f t="shared" si="3"/>
        <v>14</v>
      </c>
      <c r="N9" s="59">
        <v>15</v>
      </c>
      <c r="O9" s="58">
        <f t="shared" si="4"/>
        <v>15</v>
      </c>
      <c r="P9" s="59"/>
      <c r="Q9" s="59">
        <v>5</v>
      </c>
      <c r="R9" s="59">
        <v>5</v>
      </c>
      <c r="S9" s="59">
        <f t="shared" si="5"/>
        <v>10</v>
      </c>
      <c r="T9" s="47">
        <f t="shared" si="6"/>
        <v>87</v>
      </c>
      <c r="U9" s="45"/>
      <c r="V9" s="46">
        <f t="shared" si="7"/>
        <v>87</v>
      </c>
      <c r="W9" s="29" t="str">
        <f t="shared" si="8"/>
        <v>Tốt</v>
      </c>
      <c r="X9" s="94" t="s">
        <v>331</v>
      </c>
    </row>
    <row r="10" spans="1:24" ht="16.5" customHeight="1">
      <c r="A10" s="61">
        <f t="shared" si="9"/>
        <v>6</v>
      </c>
      <c r="B10" s="95" t="s">
        <v>223</v>
      </c>
      <c r="C10" s="96" t="s">
        <v>162</v>
      </c>
      <c r="D10" s="97" t="s">
        <v>56</v>
      </c>
      <c r="E10" s="57">
        <v>17</v>
      </c>
      <c r="F10" s="57">
        <v>17</v>
      </c>
      <c r="G10" s="68" t="str">
        <f>VLOOKUP(B10,'[3]Sheet1'!$B$10:$H$76,7,0)</f>
        <v>Trung bình</v>
      </c>
      <c r="H10" s="57">
        <f t="shared" si="0"/>
        <v>6</v>
      </c>
      <c r="I10" s="58">
        <f t="shared" si="1"/>
        <v>23</v>
      </c>
      <c r="J10" s="59">
        <v>25</v>
      </c>
      <c r="K10" s="58">
        <f t="shared" si="2"/>
        <v>25</v>
      </c>
      <c r="L10" s="59">
        <v>14</v>
      </c>
      <c r="M10" s="58">
        <f t="shared" si="3"/>
        <v>14</v>
      </c>
      <c r="N10" s="59">
        <v>15</v>
      </c>
      <c r="O10" s="58">
        <f t="shared" si="4"/>
        <v>15</v>
      </c>
      <c r="P10" s="59"/>
      <c r="Q10" s="59"/>
      <c r="R10" s="59">
        <v>4</v>
      </c>
      <c r="S10" s="59">
        <f t="shared" si="5"/>
        <v>4</v>
      </c>
      <c r="T10" s="47">
        <f t="shared" si="6"/>
        <v>81</v>
      </c>
      <c r="U10" s="45"/>
      <c r="V10" s="46">
        <f t="shared" si="7"/>
        <v>81</v>
      </c>
      <c r="W10" s="29" t="str">
        <f t="shared" si="8"/>
        <v>Tốt</v>
      </c>
      <c r="X10" s="93" t="s">
        <v>330</v>
      </c>
    </row>
    <row r="11" spans="1:24" ht="16.5" customHeight="1">
      <c r="A11" s="61">
        <f t="shared" si="9"/>
        <v>7</v>
      </c>
      <c r="B11" s="95" t="s">
        <v>224</v>
      </c>
      <c r="C11" s="96" t="s">
        <v>142</v>
      </c>
      <c r="D11" s="97" t="s">
        <v>56</v>
      </c>
      <c r="E11" s="57">
        <v>15</v>
      </c>
      <c r="F11" s="57">
        <v>15</v>
      </c>
      <c r="G11" s="68" t="str">
        <f>VLOOKUP(B11,'[4]Sheet1'!$B$10:$H$73,7,0)</f>
        <v>Yếu</v>
      </c>
      <c r="H11" s="57">
        <f t="shared" si="0"/>
        <v>5</v>
      </c>
      <c r="I11" s="58">
        <f t="shared" si="1"/>
        <v>20</v>
      </c>
      <c r="J11" s="59">
        <v>25</v>
      </c>
      <c r="K11" s="58">
        <f t="shared" si="2"/>
        <v>25</v>
      </c>
      <c r="L11" s="59">
        <v>14</v>
      </c>
      <c r="M11" s="58">
        <f t="shared" si="3"/>
        <v>14</v>
      </c>
      <c r="N11" s="59">
        <v>15</v>
      </c>
      <c r="O11" s="58">
        <f t="shared" si="4"/>
        <v>15</v>
      </c>
      <c r="P11" s="59"/>
      <c r="Q11" s="59"/>
      <c r="R11" s="59">
        <v>2</v>
      </c>
      <c r="S11" s="59">
        <f t="shared" si="5"/>
        <v>2</v>
      </c>
      <c r="T11" s="47">
        <f t="shared" si="6"/>
        <v>76</v>
      </c>
      <c r="U11" s="100">
        <v>10</v>
      </c>
      <c r="V11" s="46">
        <f t="shared" si="7"/>
        <v>66</v>
      </c>
      <c r="W11" s="29" t="str">
        <f t="shared" si="8"/>
        <v>TBK</v>
      </c>
      <c r="X11" s="62" t="s">
        <v>333</v>
      </c>
    </row>
    <row r="12" spans="1:24" ht="16.5" customHeight="1">
      <c r="A12" s="61">
        <f t="shared" si="9"/>
        <v>8</v>
      </c>
      <c r="B12" s="95" t="s">
        <v>225</v>
      </c>
      <c r="C12" s="96" t="s">
        <v>226</v>
      </c>
      <c r="D12" s="97" t="s">
        <v>156</v>
      </c>
      <c r="E12" s="57">
        <v>15</v>
      </c>
      <c r="F12" s="57">
        <v>15</v>
      </c>
      <c r="G12" s="68" t="str">
        <f>VLOOKUP(B12,'[4]Sheet1'!$B$10:$H$73,7,0)</f>
        <v>Yếu</v>
      </c>
      <c r="H12" s="57">
        <f t="shared" si="0"/>
        <v>5</v>
      </c>
      <c r="I12" s="58">
        <f t="shared" si="1"/>
        <v>20</v>
      </c>
      <c r="J12" s="59">
        <v>25</v>
      </c>
      <c r="K12" s="58">
        <f t="shared" si="2"/>
        <v>25</v>
      </c>
      <c r="L12" s="59">
        <v>14</v>
      </c>
      <c r="M12" s="58">
        <f t="shared" si="3"/>
        <v>14</v>
      </c>
      <c r="N12" s="59">
        <v>15</v>
      </c>
      <c r="O12" s="58">
        <f t="shared" si="4"/>
        <v>15</v>
      </c>
      <c r="P12" s="59"/>
      <c r="Q12" s="59"/>
      <c r="R12" s="59">
        <v>4</v>
      </c>
      <c r="S12" s="59">
        <f t="shared" si="5"/>
        <v>4</v>
      </c>
      <c r="T12" s="47">
        <f t="shared" si="6"/>
        <v>78</v>
      </c>
      <c r="U12" s="45"/>
      <c r="V12" s="46">
        <f t="shared" si="7"/>
        <v>78</v>
      </c>
      <c r="W12" s="29" t="str">
        <f t="shared" si="8"/>
        <v>Khá</v>
      </c>
      <c r="X12" s="93" t="s">
        <v>330</v>
      </c>
    </row>
    <row r="13" spans="1:24" ht="16.5" customHeight="1">
      <c r="A13" s="61">
        <f t="shared" si="9"/>
        <v>9</v>
      </c>
      <c r="B13" s="95" t="s">
        <v>227</v>
      </c>
      <c r="C13" s="96" t="s">
        <v>228</v>
      </c>
      <c r="D13" s="97" t="s">
        <v>229</v>
      </c>
      <c r="E13" s="57">
        <v>15</v>
      </c>
      <c r="F13" s="57">
        <v>15</v>
      </c>
      <c r="G13" s="68" t="str">
        <f>VLOOKUP(B13,'[4]Sheet1'!$B$10:$H$73,7,0)</f>
        <v>Trung bình</v>
      </c>
      <c r="H13" s="57">
        <f t="shared" si="0"/>
        <v>6</v>
      </c>
      <c r="I13" s="58">
        <f t="shared" si="1"/>
        <v>21</v>
      </c>
      <c r="J13" s="59">
        <v>25</v>
      </c>
      <c r="K13" s="58">
        <f t="shared" si="2"/>
        <v>25</v>
      </c>
      <c r="L13" s="59">
        <v>14</v>
      </c>
      <c r="M13" s="58">
        <f t="shared" si="3"/>
        <v>14</v>
      </c>
      <c r="N13" s="59">
        <v>15</v>
      </c>
      <c r="O13" s="58">
        <f t="shared" si="4"/>
        <v>15</v>
      </c>
      <c r="P13" s="59"/>
      <c r="Q13" s="59"/>
      <c r="R13" s="59"/>
      <c r="S13" s="59">
        <f t="shared" si="5"/>
        <v>0</v>
      </c>
      <c r="T13" s="47">
        <f t="shared" si="6"/>
        <v>75</v>
      </c>
      <c r="U13" s="45">
        <v>10</v>
      </c>
      <c r="V13" s="46">
        <f t="shared" si="7"/>
        <v>65</v>
      </c>
      <c r="W13" s="29" t="str">
        <f t="shared" si="8"/>
        <v>TBK</v>
      </c>
      <c r="X13" s="60" t="s">
        <v>332</v>
      </c>
    </row>
    <row r="14" spans="1:24" ht="16.5" customHeight="1">
      <c r="A14" s="61">
        <f>A13+1</f>
        <v>10</v>
      </c>
      <c r="B14" s="95" t="s">
        <v>230</v>
      </c>
      <c r="C14" s="96" t="s">
        <v>231</v>
      </c>
      <c r="D14" s="97" t="s">
        <v>181</v>
      </c>
      <c r="E14" s="57">
        <v>0</v>
      </c>
      <c r="F14" s="57">
        <v>0</v>
      </c>
      <c r="G14" s="68" t="str">
        <f>VLOOKUP(B14,'[4]Sheet1'!$B$10:$H$73,7,0)</f>
        <v>Yếu</v>
      </c>
      <c r="H14" s="57">
        <f t="shared" si="0"/>
        <v>5</v>
      </c>
      <c r="I14" s="58">
        <f t="shared" si="1"/>
        <v>5</v>
      </c>
      <c r="J14" s="59"/>
      <c r="K14" s="58">
        <f t="shared" si="2"/>
        <v>0</v>
      </c>
      <c r="L14" s="59"/>
      <c r="M14" s="58">
        <f t="shared" si="3"/>
        <v>0</v>
      </c>
      <c r="N14" s="59"/>
      <c r="O14" s="58">
        <f t="shared" si="4"/>
        <v>0</v>
      </c>
      <c r="P14" s="59"/>
      <c r="Q14" s="59"/>
      <c r="R14" s="59"/>
      <c r="S14" s="59">
        <f t="shared" si="5"/>
        <v>0</v>
      </c>
      <c r="T14" s="47">
        <f t="shared" si="6"/>
        <v>5</v>
      </c>
      <c r="U14" s="45">
        <v>10</v>
      </c>
      <c r="V14" s="46">
        <f t="shared" si="7"/>
        <v>-5</v>
      </c>
      <c r="W14" s="29" t="str">
        <f t="shared" si="8"/>
        <v>Kém</v>
      </c>
      <c r="X14" s="60" t="s">
        <v>332</v>
      </c>
    </row>
    <row r="15" spans="1:24" ht="16.5" customHeight="1">
      <c r="A15" s="61">
        <f t="shared" si="9"/>
        <v>11</v>
      </c>
      <c r="B15" s="95" t="s">
        <v>232</v>
      </c>
      <c r="C15" s="96" t="s">
        <v>79</v>
      </c>
      <c r="D15" s="97" t="s">
        <v>181</v>
      </c>
      <c r="E15" s="57">
        <v>17</v>
      </c>
      <c r="F15" s="57">
        <v>17</v>
      </c>
      <c r="G15" s="68" t="str">
        <f>VLOOKUP(B15,'[4]Sheet1'!$B$10:$H$73,7,0)</f>
        <v>Trung bình</v>
      </c>
      <c r="H15" s="57">
        <f t="shared" si="0"/>
        <v>6</v>
      </c>
      <c r="I15" s="58">
        <f t="shared" si="1"/>
        <v>23</v>
      </c>
      <c r="J15" s="59">
        <v>25</v>
      </c>
      <c r="K15" s="58">
        <f t="shared" si="2"/>
        <v>25</v>
      </c>
      <c r="L15" s="59">
        <v>14</v>
      </c>
      <c r="M15" s="58">
        <f t="shared" si="3"/>
        <v>14</v>
      </c>
      <c r="N15" s="59">
        <v>15</v>
      </c>
      <c r="O15" s="58">
        <f t="shared" si="4"/>
        <v>15</v>
      </c>
      <c r="P15" s="59"/>
      <c r="Q15" s="59"/>
      <c r="R15" s="59"/>
      <c r="S15" s="59">
        <f t="shared" si="5"/>
        <v>0</v>
      </c>
      <c r="T15" s="47">
        <f t="shared" si="6"/>
        <v>77</v>
      </c>
      <c r="U15" s="45"/>
      <c r="V15" s="46">
        <f t="shared" si="7"/>
        <v>77</v>
      </c>
      <c r="W15" s="29" t="str">
        <f t="shared" si="8"/>
        <v>Khá</v>
      </c>
      <c r="X15" s="62"/>
    </row>
    <row r="16" spans="1:24" ht="16.5" customHeight="1">
      <c r="A16" s="61">
        <f t="shared" si="9"/>
        <v>12</v>
      </c>
      <c r="B16" s="95" t="s">
        <v>233</v>
      </c>
      <c r="C16" s="96" t="s">
        <v>234</v>
      </c>
      <c r="D16" s="97" t="s">
        <v>181</v>
      </c>
      <c r="E16" s="57">
        <v>15</v>
      </c>
      <c r="F16" s="57">
        <v>15</v>
      </c>
      <c r="G16" s="68" t="str">
        <f>VLOOKUP(B16,'[4]Sheet1'!$B$10:$H$73,7,0)</f>
        <v>Yếu</v>
      </c>
      <c r="H16" s="57">
        <f t="shared" si="0"/>
        <v>5</v>
      </c>
      <c r="I16" s="58">
        <f t="shared" si="1"/>
        <v>20</v>
      </c>
      <c r="J16" s="59">
        <v>25</v>
      </c>
      <c r="K16" s="58">
        <f t="shared" si="2"/>
        <v>25</v>
      </c>
      <c r="L16" s="59">
        <v>14</v>
      </c>
      <c r="M16" s="58">
        <f t="shared" si="3"/>
        <v>14</v>
      </c>
      <c r="N16" s="59">
        <v>15</v>
      </c>
      <c r="O16" s="58">
        <f t="shared" si="4"/>
        <v>15</v>
      </c>
      <c r="P16" s="59"/>
      <c r="Q16" s="59"/>
      <c r="R16" s="59"/>
      <c r="S16" s="59">
        <f t="shared" si="5"/>
        <v>0</v>
      </c>
      <c r="T16" s="47">
        <f t="shared" si="6"/>
        <v>74</v>
      </c>
      <c r="U16" s="47"/>
      <c r="V16" s="46">
        <f t="shared" si="7"/>
        <v>74</v>
      </c>
      <c r="W16" s="29" t="str">
        <f t="shared" si="8"/>
        <v>Khá</v>
      </c>
      <c r="X16" s="60"/>
    </row>
    <row r="17" spans="1:24" ht="16.5" customHeight="1">
      <c r="A17" s="61">
        <f t="shared" si="9"/>
        <v>13</v>
      </c>
      <c r="B17" s="95" t="s">
        <v>235</v>
      </c>
      <c r="C17" s="96" t="s">
        <v>236</v>
      </c>
      <c r="D17" s="97" t="s">
        <v>97</v>
      </c>
      <c r="E17" s="57">
        <v>17</v>
      </c>
      <c r="F17" s="57">
        <v>17</v>
      </c>
      <c r="G17" s="68" t="str">
        <f>VLOOKUP(B17,'[4]Sheet1'!$B$10:$H$73,7,0)</f>
        <v>Yếu</v>
      </c>
      <c r="H17" s="57">
        <f t="shared" si="0"/>
        <v>5</v>
      </c>
      <c r="I17" s="58">
        <f t="shared" si="1"/>
        <v>22</v>
      </c>
      <c r="J17" s="59">
        <v>25</v>
      </c>
      <c r="K17" s="58">
        <f t="shared" si="2"/>
        <v>25</v>
      </c>
      <c r="L17" s="59">
        <v>14</v>
      </c>
      <c r="M17" s="58">
        <f t="shared" si="3"/>
        <v>14</v>
      </c>
      <c r="N17" s="59">
        <v>15</v>
      </c>
      <c r="O17" s="58">
        <f t="shared" si="4"/>
        <v>15</v>
      </c>
      <c r="P17" s="59"/>
      <c r="Q17" s="59"/>
      <c r="R17" s="59">
        <v>2</v>
      </c>
      <c r="S17" s="59">
        <f t="shared" si="5"/>
        <v>2</v>
      </c>
      <c r="T17" s="47">
        <f t="shared" si="6"/>
        <v>78</v>
      </c>
      <c r="U17" s="100"/>
      <c r="V17" s="46">
        <f t="shared" si="7"/>
        <v>78</v>
      </c>
      <c r="W17" s="29" t="str">
        <f t="shared" si="8"/>
        <v>Khá</v>
      </c>
      <c r="X17" s="62" t="s">
        <v>328</v>
      </c>
    </row>
    <row r="18" spans="1:24" ht="16.5" customHeight="1">
      <c r="A18" s="61">
        <f t="shared" si="9"/>
        <v>14</v>
      </c>
      <c r="B18" s="95" t="s">
        <v>237</v>
      </c>
      <c r="C18" s="96" t="s">
        <v>238</v>
      </c>
      <c r="D18" s="97" t="s">
        <v>97</v>
      </c>
      <c r="E18" s="57">
        <v>17</v>
      </c>
      <c r="F18" s="57">
        <v>17</v>
      </c>
      <c r="G18" s="68" t="str">
        <f>VLOOKUP(B18,'[4]Sheet1'!$B$10:$H$73,7,0)</f>
        <v>Yếu</v>
      </c>
      <c r="H18" s="57">
        <f t="shared" si="0"/>
        <v>5</v>
      </c>
      <c r="I18" s="58">
        <f t="shared" si="1"/>
        <v>22</v>
      </c>
      <c r="J18" s="59">
        <v>25</v>
      </c>
      <c r="K18" s="58">
        <f t="shared" si="2"/>
        <v>25</v>
      </c>
      <c r="L18" s="59">
        <v>14</v>
      </c>
      <c r="M18" s="58">
        <f t="shared" si="3"/>
        <v>14</v>
      </c>
      <c r="N18" s="59">
        <v>15</v>
      </c>
      <c r="O18" s="58">
        <f t="shared" si="4"/>
        <v>15</v>
      </c>
      <c r="P18" s="59"/>
      <c r="Q18" s="59"/>
      <c r="R18" s="59">
        <v>2</v>
      </c>
      <c r="S18" s="59">
        <f t="shared" si="5"/>
        <v>2</v>
      </c>
      <c r="T18" s="47">
        <f t="shared" si="6"/>
        <v>78</v>
      </c>
      <c r="U18" s="45">
        <v>10</v>
      </c>
      <c r="V18" s="46">
        <f t="shared" si="7"/>
        <v>68</v>
      </c>
      <c r="W18" s="29" t="str">
        <f t="shared" si="8"/>
        <v>TBK</v>
      </c>
      <c r="X18" s="62" t="s">
        <v>333</v>
      </c>
    </row>
    <row r="19" spans="1:24" ht="16.5" customHeight="1">
      <c r="A19" s="61">
        <f t="shared" si="9"/>
        <v>15</v>
      </c>
      <c r="B19" s="95" t="s">
        <v>239</v>
      </c>
      <c r="C19" s="96" t="s">
        <v>240</v>
      </c>
      <c r="D19" s="97" t="s">
        <v>97</v>
      </c>
      <c r="E19" s="57">
        <v>17</v>
      </c>
      <c r="F19" s="57">
        <v>17</v>
      </c>
      <c r="G19" s="68" t="str">
        <f>VLOOKUP(B19,'[4]Sheet1'!$B$10:$H$73,7,0)</f>
        <v>Trung bình</v>
      </c>
      <c r="H19" s="57">
        <f t="shared" si="0"/>
        <v>6</v>
      </c>
      <c r="I19" s="58">
        <f t="shared" si="1"/>
        <v>23</v>
      </c>
      <c r="J19" s="59">
        <v>25</v>
      </c>
      <c r="K19" s="58">
        <f t="shared" si="2"/>
        <v>25</v>
      </c>
      <c r="L19" s="59">
        <v>14</v>
      </c>
      <c r="M19" s="58">
        <f t="shared" si="3"/>
        <v>14</v>
      </c>
      <c r="N19" s="59">
        <v>15</v>
      </c>
      <c r="O19" s="58">
        <f t="shared" si="4"/>
        <v>15</v>
      </c>
      <c r="P19" s="59"/>
      <c r="Q19" s="59"/>
      <c r="R19" s="59">
        <v>5</v>
      </c>
      <c r="S19" s="59">
        <f t="shared" si="5"/>
        <v>5</v>
      </c>
      <c r="T19" s="47">
        <f t="shared" si="6"/>
        <v>82</v>
      </c>
      <c r="U19" s="45"/>
      <c r="V19" s="46">
        <f t="shared" si="7"/>
        <v>82</v>
      </c>
      <c r="W19" s="29" t="str">
        <f t="shared" si="8"/>
        <v>Tốt</v>
      </c>
      <c r="X19" s="62" t="s">
        <v>331</v>
      </c>
    </row>
    <row r="20" spans="1:24" ht="16.5" customHeight="1">
      <c r="A20" s="61">
        <f t="shared" si="9"/>
        <v>16</v>
      </c>
      <c r="B20" s="95" t="s">
        <v>241</v>
      </c>
      <c r="C20" s="96" t="s">
        <v>242</v>
      </c>
      <c r="D20" s="97" t="s">
        <v>243</v>
      </c>
      <c r="E20" s="57">
        <v>9</v>
      </c>
      <c r="F20" s="57">
        <v>9</v>
      </c>
      <c r="G20" s="68" t="str">
        <f>VLOOKUP(B20,'[4]Sheet1'!$B$10:$H$73,7,0)</f>
        <v>Yếu</v>
      </c>
      <c r="H20" s="57">
        <f t="shared" si="0"/>
        <v>5</v>
      </c>
      <c r="I20" s="58">
        <f t="shared" si="1"/>
        <v>14</v>
      </c>
      <c r="J20" s="59">
        <v>25</v>
      </c>
      <c r="K20" s="58">
        <f t="shared" si="2"/>
        <v>25</v>
      </c>
      <c r="L20" s="59">
        <v>14</v>
      </c>
      <c r="M20" s="58">
        <f t="shared" si="3"/>
        <v>14</v>
      </c>
      <c r="N20" s="59">
        <v>15</v>
      </c>
      <c r="O20" s="58">
        <f t="shared" si="4"/>
        <v>15</v>
      </c>
      <c r="P20" s="59"/>
      <c r="Q20" s="59"/>
      <c r="R20" s="59"/>
      <c r="S20" s="59">
        <f t="shared" si="5"/>
        <v>0</v>
      </c>
      <c r="T20" s="47">
        <f t="shared" si="6"/>
        <v>68</v>
      </c>
      <c r="U20" s="100"/>
      <c r="V20" s="46">
        <f t="shared" si="7"/>
        <v>68</v>
      </c>
      <c r="W20" s="29" t="str">
        <f t="shared" si="8"/>
        <v>TBK</v>
      </c>
      <c r="X20" s="62"/>
    </row>
    <row r="21" spans="1:24" ht="16.5" customHeight="1">
      <c r="A21" s="61">
        <f t="shared" si="9"/>
        <v>17</v>
      </c>
      <c r="B21" s="95" t="s">
        <v>244</v>
      </c>
      <c r="C21" s="96" t="s">
        <v>245</v>
      </c>
      <c r="D21" s="97" t="s">
        <v>110</v>
      </c>
      <c r="E21" s="57">
        <v>14</v>
      </c>
      <c r="F21" s="57">
        <v>14</v>
      </c>
      <c r="G21" s="68" t="str">
        <f>VLOOKUP(B21,'[4]Sheet1'!$B$10:$H$73,7,0)</f>
        <v>Yếu</v>
      </c>
      <c r="H21" s="57">
        <f t="shared" si="0"/>
        <v>5</v>
      </c>
      <c r="I21" s="58">
        <f t="shared" si="1"/>
        <v>19</v>
      </c>
      <c r="J21" s="59">
        <v>25</v>
      </c>
      <c r="K21" s="58">
        <f t="shared" si="2"/>
        <v>25</v>
      </c>
      <c r="L21" s="59">
        <v>14</v>
      </c>
      <c r="M21" s="58">
        <f t="shared" si="3"/>
        <v>14</v>
      </c>
      <c r="N21" s="59">
        <v>15</v>
      </c>
      <c r="O21" s="58">
        <f t="shared" si="4"/>
        <v>15</v>
      </c>
      <c r="P21" s="59"/>
      <c r="Q21" s="59"/>
      <c r="R21" s="59"/>
      <c r="S21" s="59">
        <f t="shared" si="5"/>
        <v>0</v>
      </c>
      <c r="T21" s="47">
        <f t="shared" si="6"/>
        <v>73</v>
      </c>
      <c r="U21" s="45"/>
      <c r="V21" s="46">
        <f t="shared" si="7"/>
        <v>73</v>
      </c>
      <c r="W21" s="29" t="str">
        <f t="shared" si="8"/>
        <v>Khá</v>
      </c>
      <c r="X21" s="60"/>
    </row>
    <row r="22" spans="1:24" ht="16.5" customHeight="1">
      <c r="A22" s="61">
        <f t="shared" si="9"/>
        <v>18</v>
      </c>
      <c r="B22" s="95" t="s">
        <v>246</v>
      </c>
      <c r="C22" s="96" t="s">
        <v>189</v>
      </c>
      <c r="D22" s="97" t="s">
        <v>113</v>
      </c>
      <c r="E22" s="57">
        <v>3</v>
      </c>
      <c r="F22" s="57">
        <v>3</v>
      </c>
      <c r="G22" s="68" t="str">
        <f>VLOOKUP(B22,'[4]Sheet1'!$B$10:$H$73,7,0)</f>
        <v>Yếu</v>
      </c>
      <c r="H22" s="57">
        <f t="shared" si="0"/>
        <v>5</v>
      </c>
      <c r="I22" s="58">
        <f t="shared" si="1"/>
        <v>8</v>
      </c>
      <c r="J22" s="59">
        <v>25</v>
      </c>
      <c r="K22" s="58">
        <f t="shared" si="2"/>
        <v>25</v>
      </c>
      <c r="L22" s="59">
        <v>14</v>
      </c>
      <c r="M22" s="58">
        <f t="shared" si="3"/>
        <v>14</v>
      </c>
      <c r="N22" s="59">
        <v>15</v>
      </c>
      <c r="O22" s="58">
        <f t="shared" si="4"/>
        <v>15</v>
      </c>
      <c r="P22" s="59"/>
      <c r="Q22" s="59"/>
      <c r="R22" s="59"/>
      <c r="S22" s="59">
        <f t="shared" si="5"/>
        <v>0</v>
      </c>
      <c r="T22" s="47">
        <f t="shared" si="6"/>
        <v>62</v>
      </c>
      <c r="U22" s="45"/>
      <c r="V22" s="46">
        <f t="shared" si="7"/>
        <v>62</v>
      </c>
      <c r="W22" s="29" t="str">
        <f t="shared" si="8"/>
        <v>TBK</v>
      </c>
      <c r="X22" s="62"/>
    </row>
    <row r="23" spans="1:24" ht="16.5" customHeight="1">
      <c r="A23" s="61">
        <f>A22+1</f>
        <v>19</v>
      </c>
      <c r="B23" s="95" t="s">
        <v>247</v>
      </c>
      <c r="C23" s="96" t="s">
        <v>74</v>
      </c>
      <c r="D23" s="97" t="s">
        <v>57</v>
      </c>
      <c r="E23" s="57">
        <v>14</v>
      </c>
      <c r="F23" s="57">
        <v>14</v>
      </c>
      <c r="G23" s="68" t="str">
        <f>VLOOKUP(B23,'[4]Sheet1'!$B$10:$H$73,7,0)</f>
        <v>Yếu</v>
      </c>
      <c r="H23" s="57">
        <f t="shared" si="0"/>
        <v>5</v>
      </c>
      <c r="I23" s="58">
        <f t="shared" si="1"/>
        <v>19</v>
      </c>
      <c r="J23" s="59">
        <v>25</v>
      </c>
      <c r="K23" s="58">
        <f t="shared" si="2"/>
        <v>25</v>
      </c>
      <c r="L23" s="59">
        <v>14</v>
      </c>
      <c r="M23" s="58">
        <f t="shared" si="3"/>
        <v>14</v>
      </c>
      <c r="N23" s="59">
        <v>15</v>
      </c>
      <c r="O23" s="58">
        <f t="shared" si="4"/>
        <v>15</v>
      </c>
      <c r="P23" s="59"/>
      <c r="Q23" s="59"/>
      <c r="R23" s="59">
        <v>2</v>
      </c>
      <c r="S23" s="59">
        <f t="shared" si="5"/>
        <v>2</v>
      </c>
      <c r="T23" s="47">
        <f t="shared" si="6"/>
        <v>75</v>
      </c>
      <c r="U23" s="45">
        <v>10</v>
      </c>
      <c r="V23" s="46">
        <f t="shared" si="7"/>
        <v>65</v>
      </c>
      <c r="W23" s="29" t="str">
        <f t="shared" si="8"/>
        <v>TBK</v>
      </c>
      <c r="X23" s="62" t="s">
        <v>333</v>
      </c>
    </row>
    <row r="24" spans="1:24" ht="16.5" customHeight="1">
      <c r="A24" s="61">
        <f t="shared" si="9"/>
        <v>20</v>
      </c>
      <c r="B24" s="95" t="s">
        <v>248</v>
      </c>
      <c r="C24" s="96" t="s">
        <v>249</v>
      </c>
      <c r="D24" s="97" t="s">
        <v>140</v>
      </c>
      <c r="E24" s="57">
        <v>16</v>
      </c>
      <c r="F24" s="57">
        <v>16</v>
      </c>
      <c r="G24" s="68" t="str">
        <f>VLOOKUP(B24,'[4]Sheet1'!$B$10:$H$73,7,0)</f>
        <v>Yếu</v>
      </c>
      <c r="H24" s="57">
        <f t="shared" si="0"/>
        <v>5</v>
      </c>
      <c r="I24" s="58">
        <f t="shared" si="1"/>
        <v>21</v>
      </c>
      <c r="J24" s="59">
        <v>25</v>
      </c>
      <c r="K24" s="58">
        <f t="shared" si="2"/>
        <v>25</v>
      </c>
      <c r="L24" s="59">
        <v>14</v>
      </c>
      <c r="M24" s="58">
        <f t="shared" si="3"/>
        <v>14</v>
      </c>
      <c r="N24" s="59">
        <v>15</v>
      </c>
      <c r="O24" s="58">
        <f t="shared" si="4"/>
        <v>15</v>
      </c>
      <c r="P24" s="59"/>
      <c r="Q24" s="59"/>
      <c r="R24" s="59">
        <v>2</v>
      </c>
      <c r="S24" s="59">
        <f t="shared" si="5"/>
        <v>2</v>
      </c>
      <c r="T24" s="47">
        <f t="shared" si="6"/>
        <v>77</v>
      </c>
      <c r="U24" s="45"/>
      <c r="V24" s="46">
        <f t="shared" si="7"/>
        <v>77</v>
      </c>
      <c r="W24" s="29" t="str">
        <f t="shared" si="8"/>
        <v>Khá</v>
      </c>
      <c r="X24" s="62" t="s">
        <v>328</v>
      </c>
    </row>
    <row r="25" spans="1:24" ht="16.5" customHeight="1">
      <c r="A25" s="61">
        <f t="shared" si="9"/>
        <v>21</v>
      </c>
      <c r="B25" s="95" t="s">
        <v>250</v>
      </c>
      <c r="C25" s="96" t="s">
        <v>136</v>
      </c>
      <c r="D25" s="97" t="s">
        <v>183</v>
      </c>
      <c r="E25" s="57">
        <v>15</v>
      </c>
      <c r="F25" s="57">
        <v>15</v>
      </c>
      <c r="G25" s="68" t="str">
        <f>VLOOKUP(B25,'[4]Sheet1'!$B$10:$H$73,7,0)</f>
        <v>Yếu</v>
      </c>
      <c r="H25" s="57">
        <f t="shared" si="0"/>
        <v>5</v>
      </c>
      <c r="I25" s="58">
        <f t="shared" si="1"/>
        <v>20</v>
      </c>
      <c r="J25" s="59">
        <v>25</v>
      </c>
      <c r="K25" s="58">
        <f t="shared" si="2"/>
        <v>25</v>
      </c>
      <c r="L25" s="59">
        <v>14</v>
      </c>
      <c r="M25" s="58">
        <f t="shared" si="3"/>
        <v>14</v>
      </c>
      <c r="N25" s="59">
        <v>15</v>
      </c>
      <c r="O25" s="58">
        <f t="shared" si="4"/>
        <v>15</v>
      </c>
      <c r="P25" s="59"/>
      <c r="Q25" s="59"/>
      <c r="R25" s="59">
        <v>2</v>
      </c>
      <c r="S25" s="59">
        <f t="shared" si="5"/>
        <v>2</v>
      </c>
      <c r="T25" s="47">
        <f t="shared" si="6"/>
        <v>76</v>
      </c>
      <c r="U25" s="45">
        <v>10</v>
      </c>
      <c r="V25" s="46">
        <f t="shared" si="7"/>
        <v>66</v>
      </c>
      <c r="W25" s="29" t="str">
        <f t="shared" si="8"/>
        <v>TBK</v>
      </c>
      <c r="X25" s="62" t="s">
        <v>333</v>
      </c>
    </row>
    <row r="26" spans="1:24" ht="16.5" customHeight="1">
      <c r="A26" s="61">
        <f t="shared" si="9"/>
        <v>22</v>
      </c>
      <c r="B26" s="95" t="s">
        <v>251</v>
      </c>
      <c r="C26" s="96" t="s">
        <v>185</v>
      </c>
      <c r="D26" s="97" t="s">
        <v>89</v>
      </c>
      <c r="E26" s="57">
        <v>15</v>
      </c>
      <c r="F26" s="57">
        <v>15</v>
      </c>
      <c r="G26" s="68" t="str">
        <f>VLOOKUP(B26,'[4]Sheet1'!$B$10:$H$73,7,0)</f>
        <v>Yếu</v>
      </c>
      <c r="H26" s="57">
        <f t="shared" si="0"/>
        <v>5</v>
      </c>
      <c r="I26" s="58">
        <f t="shared" si="1"/>
        <v>20</v>
      </c>
      <c r="J26" s="59">
        <v>25</v>
      </c>
      <c r="K26" s="58">
        <f t="shared" si="2"/>
        <v>25</v>
      </c>
      <c r="L26" s="59">
        <v>17</v>
      </c>
      <c r="M26" s="58">
        <f t="shared" si="3"/>
        <v>17</v>
      </c>
      <c r="N26" s="59">
        <v>15</v>
      </c>
      <c r="O26" s="58">
        <f t="shared" si="4"/>
        <v>15</v>
      </c>
      <c r="P26" s="59"/>
      <c r="Q26" s="59">
        <v>5</v>
      </c>
      <c r="R26" s="59">
        <v>2</v>
      </c>
      <c r="S26" s="59">
        <f t="shared" si="5"/>
        <v>7</v>
      </c>
      <c r="T26" s="47">
        <f t="shared" si="6"/>
        <v>84</v>
      </c>
      <c r="U26" s="45"/>
      <c r="V26" s="46">
        <f t="shared" si="7"/>
        <v>84</v>
      </c>
      <c r="W26" s="29" t="str">
        <f t="shared" si="8"/>
        <v>Tốt</v>
      </c>
      <c r="X26" s="60"/>
    </row>
    <row r="27" spans="1:24" ht="16.5" customHeight="1">
      <c r="A27" s="61">
        <f t="shared" si="9"/>
        <v>23</v>
      </c>
      <c r="B27" s="95" t="s">
        <v>252</v>
      </c>
      <c r="C27" s="96" t="s">
        <v>159</v>
      </c>
      <c r="D27" s="97" t="s">
        <v>253</v>
      </c>
      <c r="E27" s="57">
        <v>16</v>
      </c>
      <c r="F27" s="57">
        <v>16</v>
      </c>
      <c r="G27" s="68" t="str">
        <f>VLOOKUP(B27,'[4]Sheet1'!$B$10:$H$73,7,0)</f>
        <v>Khá</v>
      </c>
      <c r="H27" s="57">
        <f t="shared" si="0"/>
        <v>8</v>
      </c>
      <c r="I27" s="58">
        <f t="shared" si="1"/>
        <v>24</v>
      </c>
      <c r="J27" s="59">
        <v>25</v>
      </c>
      <c r="K27" s="58">
        <f t="shared" si="2"/>
        <v>25</v>
      </c>
      <c r="L27" s="59">
        <v>14</v>
      </c>
      <c r="M27" s="58">
        <f t="shared" si="3"/>
        <v>14</v>
      </c>
      <c r="N27" s="59">
        <v>15</v>
      </c>
      <c r="O27" s="58">
        <f t="shared" si="4"/>
        <v>15</v>
      </c>
      <c r="P27" s="59">
        <v>7</v>
      </c>
      <c r="Q27" s="59"/>
      <c r="R27" s="59">
        <v>2</v>
      </c>
      <c r="S27" s="59">
        <f t="shared" si="5"/>
        <v>9</v>
      </c>
      <c r="T27" s="47">
        <f t="shared" si="6"/>
        <v>87</v>
      </c>
      <c r="U27" s="45"/>
      <c r="V27" s="46">
        <f t="shared" si="7"/>
        <v>87</v>
      </c>
      <c r="W27" s="29" t="str">
        <f t="shared" si="8"/>
        <v>Tốt</v>
      </c>
      <c r="X27" s="60"/>
    </row>
    <row r="28" spans="1:24" ht="16.5" customHeight="1">
      <c r="A28" s="61">
        <f>A27+1</f>
        <v>24</v>
      </c>
      <c r="B28" s="95" t="s">
        <v>254</v>
      </c>
      <c r="C28" s="96" t="s">
        <v>255</v>
      </c>
      <c r="D28" s="97" t="s">
        <v>9</v>
      </c>
      <c r="E28" s="57">
        <v>15</v>
      </c>
      <c r="F28" s="57">
        <v>15</v>
      </c>
      <c r="G28" s="68" t="str">
        <f>VLOOKUP(B28,'[4]Sheet1'!$B$10:$H$73,7,0)</f>
        <v>Yếu</v>
      </c>
      <c r="H28" s="57">
        <f t="shared" si="0"/>
        <v>5</v>
      </c>
      <c r="I28" s="58">
        <f t="shared" si="1"/>
        <v>20</v>
      </c>
      <c r="J28" s="59">
        <v>25</v>
      </c>
      <c r="K28" s="58">
        <f t="shared" si="2"/>
        <v>25</v>
      </c>
      <c r="L28" s="59">
        <v>14</v>
      </c>
      <c r="M28" s="58">
        <f t="shared" si="3"/>
        <v>14</v>
      </c>
      <c r="N28" s="59">
        <v>15</v>
      </c>
      <c r="O28" s="58">
        <f t="shared" si="4"/>
        <v>15</v>
      </c>
      <c r="P28" s="59"/>
      <c r="Q28" s="59"/>
      <c r="R28" s="59">
        <v>2</v>
      </c>
      <c r="S28" s="59">
        <f t="shared" si="5"/>
        <v>2</v>
      </c>
      <c r="T28" s="47">
        <f t="shared" si="6"/>
        <v>76</v>
      </c>
      <c r="U28" s="45">
        <v>10</v>
      </c>
      <c r="V28" s="46">
        <f t="shared" si="7"/>
        <v>66</v>
      </c>
      <c r="W28" s="29" t="str">
        <f t="shared" si="8"/>
        <v>TBK</v>
      </c>
      <c r="X28" s="62" t="s">
        <v>333</v>
      </c>
    </row>
    <row r="29" spans="1:24" ht="16.5" customHeight="1">
      <c r="A29" s="61">
        <f>A28+1</f>
        <v>25</v>
      </c>
      <c r="B29" s="95" t="s">
        <v>256</v>
      </c>
      <c r="C29" s="96" t="s">
        <v>257</v>
      </c>
      <c r="D29" s="97" t="s">
        <v>141</v>
      </c>
      <c r="E29" s="57">
        <v>14</v>
      </c>
      <c r="F29" s="57">
        <v>14</v>
      </c>
      <c r="G29" s="68" t="str">
        <f>VLOOKUP(B29,'[4]Sheet1'!$B$10:$H$73,7,0)</f>
        <v>Yếu</v>
      </c>
      <c r="H29" s="57">
        <f t="shared" si="0"/>
        <v>5</v>
      </c>
      <c r="I29" s="58">
        <f t="shared" si="1"/>
        <v>19</v>
      </c>
      <c r="J29" s="59">
        <v>25</v>
      </c>
      <c r="K29" s="58">
        <f t="shared" si="2"/>
        <v>25</v>
      </c>
      <c r="L29" s="59">
        <v>14</v>
      </c>
      <c r="M29" s="58">
        <f t="shared" si="3"/>
        <v>14</v>
      </c>
      <c r="N29" s="59">
        <v>15</v>
      </c>
      <c r="O29" s="58">
        <f t="shared" si="4"/>
        <v>15</v>
      </c>
      <c r="P29" s="59"/>
      <c r="Q29" s="59"/>
      <c r="R29" s="59">
        <v>2</v>
      </c>
      <c r="S29" s="59">
        <f t="shared" si="5"/>
        <v>2</v>
      </c>
      <c r="T29" s="47">
        <f t="shared" si="6"/>
        <v>75</v>
      </c>
      <c r="U29" s="45">
        <v>10</v>
      </c>
      <c r="V29" s="46">
        <f t="shared" si="7"/>
        <v>65</v>
      </c>
      <c r="W29" s="29" t="str">
        <f t="shared" si="8"/>
        <v>TBK</v>
      </c>
      <c r="X29" s="62" t="s">
        <v>333</v>
      </c>
    </row>
    <row r="30" spans="1:24" ht="16.5" customHeight="1">
      <c r="A30" s="61">
        <f t="shared" si="9"/>
        <v>26</v>
      </c>
      <c r="B30" s="95" t="s">
        <v>258</v>
      </c>
      <c r="C30" s="96" t="s">
        <v>73</v>
      </c>
      <c r="D30" s="97" t="s">
        <v>98</v>
      </c>
      <c r="E30" s="57">
        <v>12</v>
      </c>
      <c r="F30" s="57">
        <v>12</v>
      </c>
      <c r="G30" s="68" t="str">
        <f>VLOOKUP(B30,'[4]Sheet1'!$B$10:$H$73,7,0)</f>
        <v>Yếu</v>
      </c>
      <c r="H30" s="57">
        <f t="shared" si="0"/>
        <v>5</v>
      </c>
      <c r="I30" s="58">
        <f t="shared" si="1"/>
        <v>17</v>
      </c>
      <c r="J30" s="59">
        <v>25</v>
      </c>
      <c r="K30" s="58">
        <f t="shared" si="2"/>
        <v>25</v>
      </c>
      <c r="L30" s="59">
        <v>14</v>
      </c>
      <c r="M30" s="58">
        <f t="shared" si="3"/>
        <v>14</v>
      </c>
      <c r="N30" s="59">
        <v>15</v>
      </c>
      <c r="O30" s="58">
        <f t="shared" si="4"/>
        <v>15</v>
      </c>
      <c r="P30" s="59"/>
      <c r="Q30" s="59"/>
      <c r="R30" s="59">
        <v>2</v>
      </c>
      <c r="S30" s="59">
        <f t="shared" si="5"/>
        <v>2</v>
      </c>
      <c r="T30" s="47">
        <f t="shared" si="6"/>
        <v>73</v>
      </c>
      <c r="U30" s="45">
        <v>10</v>
      </c>
      <c r="V30" s="46">
        <f t="shared" si="7"/>
        <v>63</v>
      </c>
      <c r="W30" s="29" t="str">
        <f t="shared" si="8"/>
        <v>TBK</v>
      </c>
      <c r="X30" s="62" t="s">
        <v>333</v>
      </c>
    </row>
    <row r="31" spans="1:24" ht="16.5" customHeight="1">
      <c r="A31" s="61">
        <f t="shared" si="9"/>
        <v>27</v>
      </c>
      <c r="B31" s="95" t="s">
        <v>259</v>
      </c>
      <c r="C31" s="96" t="s">
        <v>260</v>
      </c>
      <c r="D31" s="97" t="s">
        <v>59</v>
      </c>
      <c r="E31" s="57">
        <v>13</v>
      </c>
      <c r="F31" s="57">
        <v>13</v>
      </c>
      <c r="G31" s="68" t="str">
        <f>VLOOKUP(B31,'[4]Sheet1'!$B$10:$H$73,7,0)</f>
        <v>Yếu</v>
      </c>
      <c r="H31" s="57">
        <f t="shared" si="0"/>
        <v>5</v>
      </c>
      <c r="I31" s="58">
        <f t="shared" si="1"/>
        <v>18</v>
      </c>
      <c r="J31" s="59">
        <v>25</v>
      </c>
      <c r="K31" s="58">
        <f t="shared" si="2"/>
        <v>25</v>
      </c>
      <c r="L31" s="59">
        <v>14</v>
      </c>
      <c r="M31" s="58">
        <f t="shared" si="3"/>
        <v>14</v>
      </c>
      <c r="N31" s="59">
        <v>15</v>
      </c>
      <c r="O31" s="58">
        <f t="shared" si="4"/>
        <v>15</v>
      </c>
      <c r="P31" s="59"/>
      <c r="Q31" s="59"/>
      <c r="R31" s="59">
        <v>2</v>
      </c>
      <c r="S31" s="59">
        <f t="shared" si="5"/>
        <v>2</v>
      </c>
      <c r="T31" s="47">
        <f t="shared" si="6"/>
        <v>74</v>
      </c>
      <c r="U31" s="45"/>
      <c r="V31" s="46">
        <f t="shared" si="7"/>
        <v>74</v>
      </c>
      <c r="W31" s="29" t="str">
        <f t="shared" si="8"/>
        <v>Khá</v>
      </c>
      <c r="X31" s="62" t="s">
        <v>328</v>
      </c>
    </row>
    <row r="32" spans="1:24" ht="16.5" customHeight="1">
      <c r="A32" s="61">
        <f t="shared" si="9"/>
        <v>28</v>
      </c>
      <c r="B32" s="95" t="s">
        <v>261</v>
      </c>
      <c r="C32" s="96" t="s">
        <v>124</v>
      </c>
      <c r="D32" s="97" t="s">
        <v>59</v>
      </c>
      <c r="E32" s="57">
        <v>0</v>
      </c>
      <c r="F32" s="57">
        <v>0</v>
      </c>
      <c r="G32" s="68" t="str">
        <f>VLOOKUP(B32,'[4]Sheet1'!$B$10:$H$73,7,0)</f>
        <v>Yếu</v>
      </c>
      <c r="H32" s="57">
        <f t="shared" si="0"/>
        <v>5</v>
      </c>
      <c r="I32" s="58">
        <f t="shared" si="1"/>
        <v>5</v>
      </c>
      <c r="J32" s="59">
        <v>0</v>
      </c>
      <c r="K32" s="58">
        <v>0</v>
      </c>
      <c r="L32" s="59">
        <v>0</v>
      </c>
      <c r="M32" s="58">
        <f t="shared" si="3"/>
        <v>0</v>
      </c>
      <c r="N32" s="59">
        <v>0</v>
      </c>
      <c r="O32" s="58">
        <f t="shared" si="4"/>
        <v>0</v>
      </c>
      <c r="P32" s="59"/>
      <c r="Q32" s="59"/>
      <c r="R32" s="59"/>
      <c r="S32" s="59">
        <f t="shared" si="5"/>
        <v>0</v>
      </c>
      <c r="T32" s="47">
        <f t="shared" si="6"/>
        <v>5</v>
      </c>
      <c r="U32" s="100"/>
      <c r="V32" s="46">
        <f t="shared" si="7"/>
        <v>5</v>
      </c>
      <c r="W32" s="29" t="str">
        <f t="shared" si="8"/>
        <v>Kém</v>
      </c>
      <c r="X32" s="62"/>
    </row>
    <row r="33" spans="1:24" ht="16.5" customHeight="1">
      <c r="A33" s="61">
        <f t="shared" si="9"/>
        <v>29</v>
      </c>
      <c r="B33" s="95" t="s">
        <v>262</v>
      </c>
      <c r="C33" s="96" t="s">
        <v>263</v>
      </c>
      <c r="D33" s="97" t="s">
        <v>264</v>
      </c>
      <c r="E33" s="57">
        <v>13</v>
      </c>
      <c r="F33" s="57">
        <v>13</v>
      </c>
      <c r="G33" s="68" t="str">
        <f>VLOOKUP(B33,'[4]Sheet1'!$B$10:$H$73,7,0)</f>
        <v>Yếu</v>
      </c>
      <c r="H33" s="57">
        <f t="shared" si="0"/>
        <v>5</v>
      </c>
      <c r="I33" s="58">
        <f t="shared" si="1"/>
        <v>18</v>
      </c>
      <c r="J33" s="59">
        <v>25</v>
      </c>
      <c r="K33" s="58">
        <f t="shared" si="2"/>
        <v>25</v>
      </c>
      <c r="L33" s="59">
        <v>17</v>
      </c>
      <c r="M33" s="58">
        <f t="shared" si="3"/>
        <v>17</v>
      </c>
      <c r="N33" s="59">
        <v>15</v>
      </c>
      <c r="O33" s="58">
        <f t="shared" si="4"/>
        <v>15</v>
      </c>
      <c r="P33" s="59">
        <v>5</v>
      </c>
      <c r="Q33" s="59"/>
      <c r="R33" s="59">
        <v>5</v>
      </c>
      <c r="S33" s="59">
        <f t="shared" si="5"/>
        <v>10</v>
      </c>
      <c r="T33" s="47">
        <f t="shared" si="6"/>
        <v>85</v>
      </c>
      <c r="U33" s="45">
        <v>10</v>
      </c>
      <c r="V33" s="46">
        <f t="shared" si="7"/>
        <v>75</v>
      </c>
      <c r="W33" s="29" t="str">
        <f t="shared" si="8"/>
        <v>Khá</v>
      </c>
      <c r="X33" s="60" t="s">
        <v>335</v>
      </c>
    </row>
    <row r="34" spans="1:24" ht="16.5" customHeight="1">
      <c r="A34" s="61">
        <f t="shared" si="9"/>
        <v>30</v>
      </c>
      <c r="B34" s="95" t="s">
        <v>265</v>
      </c>
      <c r="C34" s="96" t="s">
        <v>266</v>
      </c>
      <c r="D34" s="97" t="s">
        <v>143</v>
      </c>
      <c r="E34" s="57">
        <v>17</v>
      </c>
      <c r="F34" s="57">
        <v>17</v>
      </c>
      <c r="G34" s="68" t="str">
        <f>VLOOKUP(B34,'[4]Sheet1'!$B$10:$H$73,7,0)</f>
        <v>Yếu</v>
      </c>
      <c r="H34" s="57">
        <f t="shared" si="0"/>
        <v>5</v>
      </c>
      <c r="I34" s="58">
        <f t="shared" si="1"/>
        <v>22</v>
      </c>
      <c r="J34" s="59">
        <v>25</v>
      </c>
      <c r="K34" s="58">
        <f t="shared" si="2"/>
        <v>25</v>
      </c>
      <c r="L34" s="59">
        <v>14</v>
      </c>
      <c r="M34" s="58">
        <f t="shared" si="3"/>
        <v>14</v>
      </c>
      <c r="N34" s="59">
        <v>15</v>
      </c>
      <c r="O34" s="58">
        <f t="shared" si="4"/>
        <v>15</v>
      </c>
      <c r="P34" s="59"/>
      <c r="Q34" s="59">
        <v>5</v>
      </c>
      <c r="R34" s="59"/>
      <c r="S34" s="59">
        <f t="shared" si="5"/>
        <v>5</v>
      </c>
      <c r="T34" s="47">
        <f t="shared" si="6"/>
        <v>81</v>
      </c>
      <c r="U34" s="45"/>
      <c r="V34" s="46">
        <f t="shared" si="7"/>
        <v>81</v>
      </c>
      <c r="W34" s="29" t="str">
        <f t="shared" si="8"/>
        <v>Tốt</v>
      </c>
      <c r="X34" s="60"/>
    </row>
    <row r="35" spans="1:24" ht="16.5" customHeight="1">
      <c r="A35" s="61">
        <f t="shared" si="9"/>
        <v>31</v>
      </c>
      <c r="B35" s="95" t="s">
        <v>267</v>
      </c>
      <c r="C35" s="96" t="s">
        <v>109</v>
      </c>
      <c r="D35" s="97" t="s">
        <v>195</v>
      </c>
      <c r="E35" s="57">
        <v>0</v>
      </c>
      <c r="F35" s="57">
        <v>0</v>
      </c>
      <c r="G35" s="68" t="str">
        <f>VLOOKUP(B35,'[4]Sheet1'!$B$10:$H$73,7,0)</f>
        <v>Yếu</v>
      </c>
      <c r="H35" s="57">
        <f t="shared" si="0"/>
        <v>5</v>
      </c>
      <c r="I35" s="58">
        <f t="shared" si="1"/>
        <v>5</v>
      </c>
      <c r="J35" s="59"/>
      <c r="K35" s="58">
        <f t="shared" si="2"/>
        <v>0</v>
      </c>
      <c r="L35" s="59"/>
      <c r="M35" s="58">
        <f t="shared" si="3"/>
        <v>0</v>
      </c>
      <c r="N35" s="59"/>
      <c r="O35" s="58">
        <f t="shared" si="4"/>
        <v>0</v>
      </c>
      <c r="P35" s="59"/>
      <c r="Q35" s="59"/>
      <c r="R35" s="59"/>
      <c r="S35" s="59">
        <f t="shared" si="5"/>
        <v>0</v>
      </c>
      <c r="T35" s="47">
        <f t="shared" si="6"/>
        <v>5</v>
      </c>
      <c r="U35" s="100">
        <v>10</v>
      </c>
      <c r="V35" s="46">
        <f t="shared" si="7"/>
        <v>-5</v>
      </c>
      <c r="W35" s="29" t="str">
        <f t="shared" si="8"/>
        <v>Kém</v>
      </c>
      <c r="X35" s="62" t="s">
        <v>332</v>
      </c>
    </row>
    <row r="36" spans="1:24" ht="16.5" customHeight="1">
      <c r="A36" s="61">
        <f t="shared" si="9"/>
        <v>32</v>
      </c>
      <c r="B36" s="95" t="s">
        <v>268</v>
      </c>
      <c r="C36" s="96" t="s">
        <v>236</v>
      </c>
      <c r="D36" s="97" t="s">
        <v>269</v>
      </c>
      <c r="E36" s="57">
        <v>17</v>
      </c>
      <c r="F36" s="57">
        <v>17</v>
      </c>
      <c r="G36" s="68" t="str">
        <f>VLOOKUP(B36,'[4]Sheet1'!$B$10:$H$73,7,0)</f>
        <v>Yếu</v>
      </c>
      <c r="H36" s="57">
        <f t="shared" si="0"/>
        <v>5</v>
      </c>
      <c r="I36" s="58">
        <f t="shared" si="1"/>
        <v>22</v>
      </c>
      <c r="J36" s="59">
        <v>25</v>
      </c>
      <c r="K36" s="58">
        <f t="shared" si="2"/>
        <v>25</v>
      </c>
      <c r="L36" s="59">
        <v>14</v>
      </c>
      <c r="M36" s="58">
        <f t="shared" si="3"/>
        <v>14</v>
      </c>
      <c r="N36" s="59">
        <v>15</v>
      </c>
      <c r="O36" s="58">
        <f t="shared" si="4"/>
        <v>15</v>
      </c>
      <c r="P36" s="59"/>
      <c r="Q36" s="59"/>
      <c r="R36" s="59"/>
      <c r="S36" s="59">
        <f t="shared" si="5"/>
        <v>0</v>
      </c>
      <c r="T36" s="47">
        <f t="shared" si="6"/>
        <v>76</v>
      </c>
      <c r="U36" s="45"/>
      <c r="V36" s="46">
        <f t="shared" si="7"/>
        <v>76</v>
      </c>
      <c r="W36" s="29" t="str">
        <f t="shared" si="8"/>
        <v>Khá</v>
      </c>
      <c r="X36" s="62"/>
    </row>
    <row r="37" spans="1:24" ht="16.5" customHeight="1">
      <c r="A37" s="61">
        <f t="shared" si="9"/>
        <v>33</v>
      </c>
      <c r="B37" s="95" t="s">
        <v>270</v>
      </c>
      <c r="C37" s="96" t="s">
        <v>271</v>
      </c>
      <c r="D37" s="97" t="s">
        <v>6</v>
      </c>
      <c r="E37" s="57">
        <v>2</v>
      </c>
      <c r="F37" s="57">
        <v>2</v>
      </c>
      <c r="G37" s="68" t="str">
        <f>VLOOKUP(B37,'[4]Sheet1'!$B$10:$H$73,7,0)</f>
        <v>Yếu</v>
      </c>
      <c r="H37" s="57">
        <f t="shared" si="0"/>
        <v>5</v>
      </c>
      <c r="I37" s="58">
        <f t="shared" si="1"/>
        <v>7</v>
      </c>
      <c r="J37" s="59">
        <v>25</v>
      </c>
      <c r="K37" s="58">
        <f t="shared" si="2"/>
        <v>25</v>
      </c>
      <c r="L37" s="59">
        <v>14</v>
      </c>
      <c r="M37" s="58">
        <f t="shared" si="3"/>
        <v>14</v>
      </c>
      <c r="N37" s="59">
        <v>15</v>
      </c>
      <c r="O37" s="58">
        <f t="shared" si="4"/>
        <v>15</v>
      </c>
      <c r="P37" s="59"/>
      <c r="Q37" s="59"/>
      <c r="R37" s="59"/>
      <c r="S37" s="59">
        <f t="shared" si="5"/>
        <v>0</v>
      </c>
      <c r="T37" s="47">
        <f t="shared" si="6"/>
        <v>61</v>
      </c>
      <c r="U37" s="45">
        <v>5</v>
      </c>
      <c r="V37" s="46">
        <f t="shared" si="7"/>
        <v>56</v>
      </c>
      <c r="W37" s="29" t="str">
        <f t="shared" si="8"/>
        <v>TB</v>
      </c>
      <c r="X37" s="60" t="s">
        <v>336</v>
      </c>
    </row>
    <row r="38" spans="1:24" ht="16.5" customHeight="1">
      <c r="A38" s="61">
        <f t="shared" si="9"/>
        <v>34</v>
      </c>
      <c r="B38" s="95" t="s">
        <v>272</v>
      </c>
      <c r="C38" s="96" t="s">
        <v>273</v>
      </c>
      <c r="D38" s="97" t="s">
        <v>147</v>
      </c>
      <c r="E38" s="57">
        <v>15</v>
      </c>
      <c r="F38" s="57">
        <v>15</v>
      </c>
      <c r="G38" s="68" t="str">
        <f>VLOOKUP(B38,'[4]Sheet1'!$B$10:$H$73,7,0)</f>
        <v>Yếu</v>
      </c>
      <c r="H38" s="57">
        <f t="shared" si="0"/>
        <v>5</v>
      </c>
      <c r="I38" s="58">
        <f t="shared" si="1"/>
        <v>20</v>
      </c>
      <c r="J38" s="59">
        <v>25</v>
      </c>
      <c r="K38" s="58">
        <f t="shared" si="2"/>
        <v>25</v>
      </c>
      <c r="L38" s="59">
        <v>17</v>
      </c>
      <c r="M38" s="58">
        <f t="shared" si="3"/>
        <v>17</v>
      </c>
      <c r="N38" s="59">
        <v>15</v>
      </c>
      <c r="O38" s="58">
        <f t="shared" si="4"/>
        <v>15</v>
      </c>
      <c r="P38" s="59">
        <v>3</v>
      </c>
      <c r="Q38" s="59"/>
      <c r="R38" s="59">
        <v>5</v>
      </c>
      <c r="S38" s="59">
        <f t="shared" si="5"/>
        <v>8</v>
      </c>
      <c r="T38" s="47">
        <f t="shared" si="6"/>
        <v>85</v>
      </c>
      <c r="U38" s="45"/>
      <c r="V38" s="46">
        <f t="shared" si="7"/>
        <v>85</v>
      </c>
      <c r="W38" s="29" t="str">
        <f t="shared" si="8"/>
        <v>Tốt</v>
      </c>
      <c r="X38" s="62"/>
    </row>
    <row r="39" spans="1:24" ht="16.5" customHeight="1">
      <c r="A39" s="61">
        <f t="shared" si="9"/>
        <v>35</v>
      </c>
      <c r="B39" s="95" t="s">
        <v>274</v>
      </c>
      <c r="C39" s="96" t="s">
        <v>101</v>
      </c>
      <c r="D39" s="97" t="s">
        <v>197</v>
      </c>
      <c r="E39" s="57">
        <v>16</v>
      </c>
      <c r="F39" s="57">
        <v>16</v>
      </c>
      <c r="G39" s="68" t="str">
        <f>VLOOKUP(B39,'[4]Sheet1'!$B$10:$H$73,7,0)</f>
        <v>Xuất sắc</v>
      </c>
      <c r="H39" s="57">
        <v>10</v>
      </c>
      <c r="I39" s="58">
        <f t="shared" si="1"/>
        <v>26</v>
      </c>
      <c r="J39" s="59">
        <v>25</v>
      </c>
      <c r="K39" s="58">
        <f t="shared" si="2"/>
        <v>25</v>
      </c>
      <c r="L39" s="59">
        <v>14</v>
      </c>
      <c r="M39" s="58">
        <f t="shared" si="3"/>
        <v>14</v>
      </c>
      <c r="N39" s="59">
        <v>15</v>
      </c>
      <c r="O39" s="58">
        <f t="shared" si="4"/>
        <v>15</v>
      </c>
      <c r="P39" s="59">
        <v>3</v>
      </c>
      <c r="Q39" s="59"/>
      <c r="R39" s="59">
        <v>4</v>
      </c>
      <c r="S39" s="59">
        <f t="shared" si="5"/>
        <v>7</v>
      </c>
      <c r="T39" s="47">
        <f t="shared" si="6"/>
        <v>87</v>
      </c>
      <c r="U39" s="45"/>
      <c r="V39" s="46">
        <f t="shared" si="7"/>
        <v>87</v>
      </c>
      <c r="W39" s="29" t="str">
        <f t="shared" si="8"/>
        <v>Tốt</v>
      </c>
      <c r="X39" s="93" t="s">
        <v>330</v>
      </c>
    </row>
    <row r="40" spans="1:24" ht="16.5" customHeight="1">
      <c r="A40" s="61">
        <f t="shared" si="9"/>
        <v>36</v>
      </c>
      <c r="B40" s="95" t="s">
        <v>275</v>
      </c>
      <c r="C40" s="96" t="s">
        <v>146</v>
      </c>
      <c r="D40" s="97" t="s">
        <v>52</v>
      </c>
      <c r="E40" s="57">
        <v>11</v>
      </c>
      <c r="F40" s="57">
        <v>11</v>
      </c>
      <c r="G40" s="68" t="str">
        <f>VLOOKUP(B40,'[4]Sheet1'!$B$10:$H$73,7,0)</f>
        <v>Yếu</v>
      </c>
      <c r="H40" s="57">
        <f t="shared" si="0"/>
        <v>5</v>
      </c>
      <c r="I40" s="58">
        <f t="shared" si="1"/>
        <v>16</v>
      </c>
      <c r="J40" s="59">
        <v>25</v>
      </c>
      <c r="K40" s="58">
        <f t="shared" si="2"/>
        <v>25</v>
      </c>
      <c r="L40" s="59">
        <v>14</v>
      </c>
      <c r="M40" s="58">
        <f t="shared" si="3"/>
        <v>14</v>
      </c>
      <c r="N40" s="59">
        <v>15</v>
      </c>
      <c r="O40" s="58">
        <f t="shared" si="4"/>
        <v>15</v>
      </c>
      <c r="P40" s="59"/>
      <c r="Q40" s="59"/>
      <c r="R40" s="59"/>
      <c r="S40" s="59">
        <f t="shared" si="5"/>
        <v>0</v>
      </c>
      <c r="T40" s="47">
        <f t="shared" si="6"/>
        <v>70</v>
      </c>
      <c r="U40" s="45"/>
      <c r="V40" s="46">
        <f t="shared" si="7"/>
        <v>70</v>
      </c>
      <c r="W40" s="29" t="str">
        <f t="shared" si="8"/>
        <v>Khá</v>
      </c>
      <c r="X40" s="60"/>
    </row>
    <row r="41" spans="1:24" ht="16.5" customHeight="1">
      <c r="A41" s="61">
        <f t="shared" si="9"/>
        <v>37</v>
      </c>
      <c r="B41" s="95" t="s">
        <v>276</v>
      </c>
      <c r="C41" s="96" t="s">
        <v>277</v>
      </c>
      <c r="D41" s="97" t="s">
        <v>78</v>
      </c>
      <c r="E41" s="57">
        <v>14</v>
      </c>
      <c r="F41" s="57">
        <v>14</v>
      </c>
      <c r="G41" s="68" t="str">
        <f>VLOOKUP(B41,'[4]Sheet1'!$B$10:$H$73,7,0)</f>
        <v>Yếu</v>
      </c>
      <c r="H41" s="57">
        <f t="shared" si="0"/>
        <v>5</v>
      </c>
      <c r="I41" s="58">
        <f t="shared" si="1"/>
        <v>19</v>
      </c>
      <c r="J41" s="59">
        <v>25</v>
      </c>
      <c r="K41" s="58">
        <f t="shared" si="2"/>
        <v>25</v>
      </c>
      <c r="L41" s="59">
        <v>14</v>
      </c>
      <c r="M41" s="58">
        <f t="shared" si="3"/>
        <v>14</v>
      </c>
      <c r="N41" s="59">
        <v>15</v>
      </c>
      <c r="O41" s="58">
        <f t="shared" si="4"/>
        <v>15</v>
      </c>
      <c r="P41" s="59"/>
      <c r="Q41" s="59"/>
      <c r="R41" s="59"/>
      <c r="S41" s="59">
        <f t="shared" si="5"/>
        <v>0</v>
      </c>
      <c r="T41" s="47">
        <f t="shared" si="6"/>
        <v>73</v>
      </c>
      <c r="U41" s="45"/>
      <c r="V41" s="46">
        <f t="shared" si="7"/>
        <v>73</v>
      </c>
      <c r="W41" s="29" t="str">
        <f t="shared" si="8"/>
        <v>Khá</v>
      </c>
      <c r="X41" s="60"/>
    </row>
    <row r="42" spans="1:24" ht="16.5" customHeight="1">
      <c r="A42" s="61">
        <f t="shared" si="9"/>
        <v>38</v>
      </c>
      <c r="B42" s="95" t="s">
        <v>278</v>
      </c>
      <c r="C42" s="96" t="s">
        <v>279</v>
      </c>
      <c r="D42" s="97" t="s">
        <v>144</v>
      </c>
      <c r="E42" s="57">
        <v>12</v>
      </c>
      <c r="F42" s="57">
        <v>12</v>
      </c>
      <c r="G42" s="68" t="str">
        <f>VLOOKUP(B42,'[4]Sheet1'!$B$10:$H$73,7,0)</f>
        <v>Yếu</v>
      </c>
      <c r="H42" s="57">
        <f t="shared" si="0"/>
        <v>5</v>
      </c>
      <c r="I42" s="75">
        <f t="shared" si="1"/>
        <v>17</v>
      </c>
      <c r="J42" s="59">
        <v>25</v>
      </c>
      <c r="K42" s="75">
        <f t="shared" si="2"/>
        <v>25</v>
      </c>
      <c r="L42" s="59">
        <v>14</v>
      </c>
      <c r="M42" s="75">
        <f t="shared" si="3"/>
        <v>14</v>
      </c>
      <c r="N42" s="59">
        <v>15</v>
      </c>
      <c r="O42" s="58">
        <f t="shared" si="4"/>
        <v>15</v>
      </c>
      <c r="P42" s="76"/>
      <c r="Q42" s="76"/>
      <c r="R42" s="76"/>
      <c r="S42" s="59">
        <f t="shared" si="5"/>
        <v>0</v>
      </c>
      <c r="T42" s="77">
        <f t="shared" si="6"/>
        <v>71</v>
      </c>
      <c r="U42" s="78"/>
      <c r="V42" s="46">
        <f t="shared" si="7"/>
        <v>71</v>
      </c>
      <c r="W42" s="79" t="str">
        <f t="shared" si="8"/>
        <v>Khá</v>
      </c>
      <c r="X42" s="62"/>
    </row>
    <row r="43" spans="1:24" ht="16.5" customHeight="1">
      <c r="A43" s="61">
        <f t="shared" si="9"/>
        <v>39</v>
      </c>
      <c r="B43" s="95" t="s">
        <v>280</v>
      </c>
      <c r="C43" s="96" t="s">
        <v>211</v>
      </c>
      <c r="D43" s="97" t="s">
        <v>62</v>
      </c>
      <c r="E43" s="57">
        <v>17</v>
      </c>
      <c r="F43" s="57">
        <v>17</v>
      </c>
      <c r="G43" s="68" t="str">
        <f>VLOOKUP(B43,'[4]Sheet1'!$B$10:$H$73,7,0)</f>
        <v>Xuất sắc</v>
      </c>
      <c r="H43" s="57">
        <f t="shared" si="0"/>
        <v>10</v>
      </c>
      <c r="I43" s="58">
        <f t="shared" si="1"/>
        <v>27</v>
      </c>
      <c r="J43" s="59">
        <v>25</v>
      </c>
      <c r="K43" s="58">
        <f t="shared" si="2"/>
        <v>25</v>
      </c>
      <c r="L43" s="59">
        <v>14</v>
      </c>
      <c r="M43" s="58">
        <f t="shared" si="3"/>
        <v>14</v>
      </c>
      <c r="N43" s="59">
        <v>15</v>
      </c>
      <c r="O43" s="58">
        <f t="shared" si="4"/>
        <v>15</v>
      </c>
      <c r="P43" s="59">
        <v>7</v>
      </c>
      <c r="Q43" s="59"/>
      <c r="R43" s="59">
        <v>2</v>
      </c>
      <c r="S43" s="59">
        <f t="shared" si="5"/>
        <v>9</v>
      </c>
      <c r="T43" s="47">
        <f t="shared" si="6"/>
        <v>90</v>
      </c>
      <c r="U43" s="45"/>
      <c r="V43" s="46">
        <f t="shared" si="7"/>
        <v>90</v>
      </c>
      <c r="W43" s="29" t="str">
        <f t="shared" si="8"/>
        <v>XS</v>
      </c>
      <c r="X43" s="93" t="s">
        <v>329</v>
      </c>
    </row>
    <row r="44" spans="1:24" ht="16.5" customHeight="1">
      <c r="A44" s="61">
        <f t="shared" si="9"/>
        <v>40</v>
      </c>
      <c r="B44" s="95" t="s">
        <v>281</v>
      </c>
      <c r="C44" s="96" t="s">
        <v>136</v>
      </c>
      <c r="D44" s="97" t="s">
        <v>104</v>
      </c>
      <c r="E44" s="57">
        <v>12</v>
      </c>
      <c r="F44" s="57">
        <v>12</v>
      </c>
      <c r="G44" s="68" t="str">
        <f>VLOOKUP(B44,'[4]Sheet1'!$B$10:$H$73,7,0)</f>
        <v>Yếu</v>
      </c>
      <c r="H44" s="57">
        <f t="shared" si="0"/>
        <v>5</v>
      </c>
      <c r="I44" s="58">
        <f t="shared" si="1"/>
        <v>17</v>
      </c>
      <c r="J44" s="59">
        <v>25</v>
      </c>
      <c r="K44" s="58">
        <f t="shared" si="2"/>
        <v>25</v>
      </c>
      <c r="L44" s="59">
        <v>14</v>
      </c>
      <c r="M44" s="58">
        <f t="shared" si="3"/>
        <v>14</v>
      </c>
      <c r="N44" s="59">
        <v>15</v>
      </c>
      <c r="O44" s="58">
        <f t="shared" si="4"/>
        <v>15</v>
      </c>
      <c r="P44" s="59"/>
      <c r="Q44" s="59"/>
      <c r="R44" s="59"/>
      <c r="S44" s="59">
        <f t="shared" si="5"/>
        <v>0</v>
      </c>
      <c r="T44" s="47">
        <f t="shared" si="6"/>
        <v>71</v>
      </c>
      <c r="U44" s="45"/>
      <c r="V44" s="46">
        <f t="shared" si="7"/>
        <v>71</v>
      </c>
      <c r="W44" s="29" t="str">
        <f t="shared" si="8"/>
        <v>Khá</v>
      </c>
      <c r="X44" s="60"/>
    </row>
    <row r="45" spans="1:24" ht="16.5" customHeight="1">
      <c r="A45" s="61">
        <f t="shared" si="9"/>
        <v>41</v>
      </c>
      <c r="B45" s="95" t="s">
        <v>282</v>
      </c>
      <c r="C45" s="96" t="s">
        <v>283</v>
      </c>
      <c r="D45" s="97" t="s">
        <v>284</v>
      </c>
      <c r="E45" s="57">
        <v>16</v>
      </c>
      <c r="F45" s="57">
        <v>16</v>
      </c>
      <c r="G45" s="68" t="str">
        <f>VLOOKUP(B45,'[4]Sheet1'!$B$10:$H$73,7,0)</f>
        <v>Yếu</v>
      </c>
      <c r="H45" s="57">
        <f t="shared" si="0"/>
        <v>5</v>
      </c>
      <c r="I45" s="58">
        <f t="shared" si="1"/>
        <v>21</v>
      </c>
      <c r="J45" s="59">
        <v>25</v>
      </c>
      <c r="K45" s="58">
        <f t="shared" si="2"/>
        <v>25</v>
      </c>
      <c r="L45" s="59">
        <v>14</v>
      </c>
      <c r="M45" s="58">
        <f t="shared" si="3"/>
        <v>14</v>
      </c>
      <c r="N45" s="59">
        <v>15</v>
      </c>
      <c r="O45" s="58">
        <f t="shared" si="4"/>
        <v>15</v>
      </c>
      <c r="P45" s="59"/>
      <c r="Q45" s="59">
        <v>5</v>
      </c>
      <c r="R45" s="59">
        <v>2</v>
      </c>
      <c r="S45" s="59">
        <f t="shared" si="5"/>
        <v>7</v>
      </c>
      <c r="T45" s="47">
        <f t="shared" si="6"/>
        <v>82</v>
      </c>
      <c r="U45" s="45"/>
      <c r="V45" s="46">
        <f t="shared" si="7"/>
        <v>82</v>
      </c>
      <c r="W45" s="29" t="str">
        <f t="shared" si="8"/>
        <v>Tốt</v>
      </c>
      <c r="X45" s="62" t="s">
        <v>328</v>
      </c>
    </row>
    <row r="46" spans="1:24" ht="16.5" customHeight="1">
      <c r="A46" s="61">
        <f t="shared" si="9"/>
        <v>42</v>
      </c>
      <c r="B46" s="95" t="s">
        <v>285</v>
      </c>
      <c r="C46" s="96" t="s">
        <v>286</v>
      </c>
      <c r="D46" s="97" t="s">
        <v>287</v>
      </c>
      <c r="E46" s="57">
        <v>11</v>
      </c>
      <c r="F46" s="57">
        <v>11</v>
      </c>
      <c r="G46" s="68" t="str">
        <f>VLOOKUP(B46,'[4]Sheet1'!$B$10:$H$73,7,0)</f>
        <v>Yếu</v>
      </c>
      <c r="H46" s="57">
        <f t="shared" si="0"/>
        <v>5</v>
      </c>
      <c r="I46" s="58">
        <f t="shared" si="1"/>
        <v>16</v>
      </c>
      <c r="J46" s="59">
        <v>25</v>
      </c>
      <c r="K46" s="58">
        <f t="shared" si="2"/>
        <v>25</v>
      </c>
      <c r="L46" s="59">
        <v>14</v>
      </c>
      <c r="M46" s="58">
        <f t="shared" si="3"/>
        <v>14</v>
      </c>
      <c r="N46" s="59">
        <v>15</v>
      </c>
      <c r="O46" s="58">
        <f t="shared" si="4"/>
        <v>15</v>
      </c>
      <c r="P46" s="59"/>
      <c r="Q46" s="59"/>
      <c r="R46" s="59"/>
      <c r="S46" s="59">
        <f t="shared" si="5"/>
        <v>0</v>
      </c>
      <c r="T46" s="47">
        <f t="shared" si="6"/>
        <v>70</v>
      </c>
      <c r="U46" s="45">
        <v>10</v>
      </c>
      <c r="V46" s="46">
        <f t="shared" si="7"/>
        <v>60</v>
      </c>
      <c r="W46" s="29" t="str">
        <f t="shared" si="8"/>
        <v>TBK</v>
      </c>
      <c r="X46" s="60" t="s">
        <v>332</v>
      </c>
    </row>
    <row r="47" spans="1:24" ht="16.5" customHeight="1">
      <c r="A47" s="61">
        <f t="shared" si="9"/>
        <v>43</v>
      </c>
      <c r="B47" s="95" t="s">
        <v>288</v>
      </c>
      <c r="C47" s="96" t="s">
        <v>200</v>
      </c>
      <c r="D47" s="97" t="s">
        <v>64</v>
      </c>
      <c r="E47" s="57">
        <v>17</v>
      </c>
      <c r="F47" s="57">
        <v>17</v>
      </c>
      <c r="G47" s="68" t="str">
        <f>VLOOKUP(B47,'[4]Sheet1'!$B$10:$H$73,7,0)</f>
        <v>Giỏi</v>
      </c>
      <c r="H47" s="57">
        <f t="shared" si="0"/>
        <v>9</v>
      </c>
      <c r="I47" s="58">
        <f t="shared" si="1"/>
        <v>26</v>
      </c>
      <c r="J47" s="59">
        <v>25</v>
      </c>
      <c r="K47" s="58">
        <f t="shared" si="2"/>
        <v>25</v>
      </c>
      <c r="L47" s="59">
        <v>14</v>
      </c>
      <c r="M47" s="58">
        <f t="shared" si="3"/>
        <v>14</v>
      </c>
      <c r="N47" s="59">
        <v>15</v>
      </c>
      <c r="O47" s="58">
        <f t="shared" si="4"/>
        <v>15</v>
      </c>
      <c r="P47" s="59">
        <v>10</v>
      </c>
      <c r="Q47" s="59"/>
      <c r="R47" s="59"/>
      <c r="S47" s="59">
        <f t="shared" si="5"/>
        <v>10</v>
      </c>
      <c r="T47" s="47">
        <f t="shared" si="6"/>
        <v>90</v>
      </c>
      <c r="U47" s="45"/>
      <c r="V47" s="46">
        <f t="shared" si="7"/>
        <v>90</v>
      </c>
      <c r="W47" s="29" t="str">
        <f t="shared" si="8"/>
        <v>XS</v>
      </c>
      <c r="X47" s="60"/>
    </row>
    <row r="48" spans="1:24" ht="16.5" customHeight="1">
      <c r="A48" s="61">
        <f t="shared" si="9"/>
        <v>44</v>
      </c>
      <c r="B48" s="95" t="s">
        <v>289</v>
      </c>
      <c r="C48" s="96" t="s">
        <v>290</v>
      </c>
      <c r="D48" s="97" t="s">
        <v>65</v>
      </c>
      <c r="E48" s="57">
        <v>17</v>
      </c>
      <c r="F48" s="57">
        <v>17</v>
      </c>
      <c r="G48" s="68" t="str">
        <f>VLOOKUP(B48,'[4]Sheet1'!$B$10:$H$73,7,0)</f>
        <v>Yếu</v>
      </c>
      <c r="H48" s="57">
        <f t="shared" si="0"/>
        <v>5</v>
      </c>
      <c r="I48" s="58">
        <f t="shared" si="1"/>
        <v>22</v>
      </c>
      <c r="J48" s="59">
        <v>25</v>
      </c>
      <c r="K48" s="58">
        <f t="shared" si="2"/>
        <v>25</v>
      </c>
      <c r="L48" s="59">
        <v>14</v>
      </c>
      <c r="M48" s="58">
        <f t="shared" si="3"/>
        <v>14</v>
      </c>
      <c r="N48" s="59">
        <v>15</v>
      </c>
      <c r="O48" s="58">
        <f t="shared" si="4"/>
        <v>15</v>
      </c>
      <c r="P48" s="59"/>
      <c r="Q48" s="59"/>
      <c r="R48" s="59">
        <v>2</v>
      </c>
      <c r="S48" s="59">
        <f t="shared" si="5"/>
        <v>2</v>
      </c>
      <c r="T48" s="47">
        <f t="shared" si="6"/>
        <v>78</v>
      </c>
      <c r="U48" s="45"/>
      <c r="V48" s="46">
        <f t="shared" si="7"/>
        <v>78</v>
      </c>
      <c r="W48" s="29" t="str">
        <f t="shared" si="8"/>
        <v>Khá</v>
      </c>
      <c r="X48" s="62" t="s">
        <v>328</v>
      </c>
    </row>
    <row r="49" spans="1:24" ht="16.5" customHeight="1">
      <c r="A49" s="61">
        <f t="shared" si="9"/>
        <v>45</v>
      </c>
      <c r="B49" s="95" t="s">
        <v>291</v>
      </c>
      <c r="C49" s="96" t="s">
        <v>128</v>
      </c>
      <c r="D49" s="97" t="s">
        <v>292</v>
      </c>
      <c r="E49" s="57">
        <v>15</v>
      </c>
      <c r="F49" s="57">
        <v>15</v>
      </c>
      <c r="G49" s="68" t="str">
        <f>VLOOKUP(B49,'[4]Sheet1'!$B$10:$H$73,7,0)</f>
        <v>Yếu</v>
      </c>
      <c r="H49" s="57">
        <f t="shared" si="0"/>
        <v>5</v>
      </c>
      <c r="I49" s="58">
        <f t="shared" si="1"/>
        <v>20</v>
      </c>
      <c r="J49" s="59">
        <v>25</v>
      </c>
      <c r="K49" s="58">
        <f t="shared" si="2"/>
        <v>25</v>
      </c>
      <c r="L49" s="59">
        <v>14</v>
      </c>
      <c r="M49" s="58">
        <f t="shared" si="3"/>
        <v>14</v>
      </c>
      <c r="N49" s="59">
        <v>15</v>
      </c>
      <c r="O49" s="58">
        <f t="shared" si="4"/>
        <v>15</v>
      </c>
      <c r="P49" s="59"/>
      <c r="Q49" s="59"/>
      <c r="R49" s="59"/>
      <c r="S49" s="59">
        <f t="shared" si="5"/>
        <v>0</v>
      </c>
      <c r="T49" s="47">
        <f t="shared" si="6"/>
        <v>74</v>
      </c>
      <c r="U49" s="100"/>
      <c r="V49" s="46">
        <f t="shared" si="7"/>
        <v>74</v>
      </c>
      <c r="W49" s="29" t="str">
        <f t="shared" si="8"/>
        <v>Khá</v>
      </c>
      <c r="X49" s="60"/>
    </row>
    <row r="50" spans="1:24" ht="16.5" customHeight="1">
      <c r="A50" s="61">
        <f t="shared" si="9"/>
        <v>46</v>
      </c>
      <c r="B50" s="95" t="s">
        <v>293</v>
      </c>
      <c r="C50" s="96" t="s">
        <v>173</v>
      </c>
      <c r="D50" s="97" t="s">
        <v>100</v>
      </c>
      <c r="E50" s="57">
        <v>9</v>
      </c>
      <c r="F50" s="57">
        <v>9</v>
      </c>
      <c r="G50" s="68" t="str">
        <f>VLOOKUP(B50,'[4]Sheet1'!$B$10:$H$73,7,0)</f>
        <v>Yếu</v>
      </c>
      <c r="H50" s="57">
        <f t="shared" si="0"/>
        <v>5</v>
      </c>
      <c r="I50" s="58">
        <f t="shared" si="1"/>
        <v>14</v>
      </c>
      <c r="J50" s="59">
        <v>25</v>
      </c>
      <c r="K50" s="58">
        <f t="shared" si="2"/>
        <v>25</v>
      </c>
      <c r="L50" s="59">
        <v>14</v>
      </c>
      <c r="M50" s="58">
        <f t="shared" si="3"/>
        <v>14</v>
      </c>
      <c r="N50" s="59">
        <v>15</v>
      </c>
      <c r="O50" s="58">
        <f t="shared" si="4"/>
        <v>15</v>
      </c>
      <c r="P50" s="59"/>
      <c r="Q50" s="59"/>
      <c r="R50" s="59"/>
      <c r="S50" s="59">
        <f t="shared" si="5"/>
        <v>0</v>
      </c>
      <c r="T50" s="47">
        <f t="shared" si="6"/>
        <v>68</v>
      </c>
      <c r="U50" s="45">
        <v>10</v>
      </c>
      <c r="V50" s="46">
        <f t="shared" si="7"/>
        <v>58</v>
      </c>
      <c r="W50" s="29" t="str">
        <f t="shared" si="8"/>
        <v>TB</v>
      </c>
      <c r="X50" s="60" t="s">
        <v>332</v>
      </c>
    </row>
    <row r="51" spans="1:24" ht="16.5" customHeight="1">
      <c r="A51" s="61">
        <f t="shared" si="9"/>
        <v>47</v>
      </c>
      <c r="B51" s="95" t="s">
        <v>294</v>
      </c>
      <c r="C51" s="96" t="s">
        <v>295</v>
      </c>
      <c r="D51" s="97" t="s">
        <v>163</v>
      </c>
      <c r="E51" s="57">
        <v>14</v>
      </c>
      <c r="F51" s="57">
        <v>14</v>
      </c>
      <c r="G51" s="68" t="str">
        <f>VLOOKUP(B51,'[4]Sheet1'!$B$10:$H$73,7,0)</f>
        <v>Yếu</v>
      </c>
      <c r="H51" s="57">
        <f t="shared" si="0"/>
        <v>5</v>
      </c>
      <c r="I51" s="58">
        <f t="shared" si="1"/>
        <v>19</v>
      </c>
      <c r="J51" s="59">
        <v>25</v>
      </c>
      <c r="K51" s="58">
        <f t="shared" si="2"/>
        <v>25</v>
      </c>
      <c r="L51" s="59">
        <v>14</v>
      </c>
      <c r="M51" s="58">
        <f t="shared" si="3"/>
        <v>14</v>
      </c>
      <c r="N51" s="59">
        <v>15</v>
      </c>
      <c r="O51" s="58">
        <f t="shared" si="4"/>
        <v>15</v>
      </c>
      <c r="P51" s="59"/>
      <c r="Q51" s="59"/>
      <c r="R51" s="59"/>
      <c r="S51" s="59">
        <f t="shared" si="5"/>
        <v>0</v>
      </c>
      <c r="T51" s="47">
        <f t="shared" si="6"/>
        <v>73</v>
      </c>
      <c r="U51" s="45">
        <v>10</v>
      </c>
      <c r="V51" s="46">
        <f t="shared" si="7"/>
        <v>63</v>
      </c>
      <c r="W51" s="29" t="str">
        <f t="shared" si="8"/>
        <v>TBK</v>
      </c>
      <c r="X51" s="60" t="s">
        <v>332</v>
      </c>
    </row>
    <row r="52" spans="1:24" ht="16.5" customHeight="1">
      <c r="A52" s="61">
        <f t="shared" si="9"/>
        <v>48</v>
      </c>
      <c r="B52" s="95" t="s">
        <v>296</v>
      </c>
      <c r="C52" s="96" t="s">
        <v>297</v>
      </c>
      <c r="D52" s="97" t="s">
        <v>88</v>
      </c>
      <c r="E52" s="57">
        <v>17</v>
      </c>
      <c r="F52" s="57">
        <v>17</v>
      </c>
      <c r="G52" s="68" t="str">
        <f>VLOOKUP(B52,'[4]Sheet1'!$B$10:$H$73,7,0)</f>
        <v>Yếu</v>
      </c>
      <c r="H52" s="57">
        <f t="shared" si="0"/>
        <v>5</v>
      </c>
      <c r="I52" s="58">
        <f t="shared" si="1"/>
        <v>22</v>
      </c>
      <c r="J52" s="59">
        <v>25</v>
      </c>
      <c r="K52" s="58">
        <f t="shared" si="2"/>
        <v>25</v>
      </c>
      <c r="L52" s="59">
        <v>14</v>
      </c>
      <c r="M52" s="58">
        <f t="shared" si="3"/>
        <v>14</v>
      </c>
      <c r="N52" s="59">
        <v>15</v>
      </c>
      <c r="O52" s="58">
        <f t="shared" si="4"/>
        <v>15</v>
      </c>
      <c r="P52" s="59"/>
      <c r="Q52" s="59"/>
      <c r="R52" s="59">
        <v>2</v>
      </c>
      <c r="S52" s="59">
        <f t="shared" si="5"/>
        <v>2</v>
      </c>
      <c r="T52" s="47">
        <f t="shared" si="6"/>
        <v>78</v>
      </c>
      <c r="U52" s="45">
        <v>10</v>
      </c>
      <c r="V52" s="46">
        <f t="shared" si="7"/>
        <v>68</v>
      </c>
      <c r="W52" s="29" t="str">
        <f t="shared" si="8"/>
        <v>TBK</v>
      </c>
      <c r="X52" s="62" t="s">
        <v>333</v>
      </c>
    </row>
    <row r="53" spans="1:24" ht="16.5" customHeight="1">
      <c r="A53" s="61">
        <f t="shared" si="9"/>
        <v>49</v>
      </c>
      <c r="B53" s="95" t="s">
        <v>298</v>
      </c>
      <c r="C53" s="96" t="s">
        <v>85</v>
      </c>
      <c r="D53" s="97" t="s">
        <v>299</v>
      </c>
      <c r="E53" s="57">
        <v>16</v>
      </c>
      <c r="F53" s="57">
        <v>16</v>
      </c>
      <c r="G53" s="68" t="str">
        <f>VLOOKUP(B53,'[4]Sheet1'!$B$10:$H$73,7,0)</f>
        <v>Giỏi</v>
      </c>
      <c r="H53" s="57">
        <f t="shared" si="0"/>
        <v>9</v>
      </c>
      <c r="I53" s="58">
        <f t="shared" si="1"/>
        <v>25</v>
      </c>
      <c r="J53" s="59">
        <v>25</v>
      </c>
      <c r="K53" s="58">
        <f t="shared" si="2"/>
        <v>25</v>
      </c>
      <c r="L53" s="59">
        <v>14</v>
      </c>
      <c r="M53" s="58">
        <f t="shared" si="3"/>
        <v>14</v>
      </c>
      <c r="N53" s="59">
        <v>15</v>
      </c>
      <c r="O53" s="58">
        <f t="shared" si="4"/>
        <v>15</v>
      </c>
      <c r="P53" s="59"/>
      <c r="Q53" s="59"/>
      <c r="R53" s="59">
        <v>4</v>
      </c>
      <c r="S53" s="59">
        <f t="shared" si="5"/>
        <v>4</v>
      </c>
      <c r="T53" s="47">
        <f t="shared" si="6"/>
        <v>83</v>
      </c>
      <c r="U53" s="45"/>
      <c r="V53" s="46">
        <f t="shared" si="7"/>
        <v>83</v>
      </c>
      <c r="W53" s="29" t="str">
        <f t="shared" si="8"/>
        <v>Tốt</v>
      </c>
      <c r="X53" s="93" t="s">
        <v>330</v>
      </c>
    </row>
    <row r="54" spans="1:24" ht="16.5" customHeight="1">
      <c r="A54" s="61">
        <f t="shared" si="9"/>
        <v>50</v>
      </c>
      <c r="B54" s="95" t="s">
        <v>300</v>
      </c>
      <c r="C54" s="96" t="s">
        <v>154</v>
      </c>
      <c r="D54" s="97" t="s">
        <v>191</v>
      </c>
      <c r="E54" s="57">
        <v>17</v>
      </c>
      <c r="F54" s="57">
        <v>17</v>
      </c>
      <c r="G54" s="68" t="str">
        <f>VLOOKUP(B54,'[4]Sheet1'!$B$10:$H$73,7,0)</f>
        <v>Trung bình</v>
      </c>
      <c r="H54" s="57">
        <f t="shared" si="0"/>
        <v>6</v>
      </c>
      <c r="I54" s="58">
        <f t="shared" si="1"/>
        <v>23</v>
      </c>
      <c r="J54" s="59">
        <v>25</v>
      </c>
      <c r="K54" s="58">
        <f t="shared" si="2"/>
        <v>25</v>
      </c>
      <c r="L54" s="59">
        <v>14</v>
      </c>
      <c r="M54" s="58">
        <f t="shared" si="3"/>
        <v>14</v>
      </c>
      <c r="N54" s="59">
        <v>15</v>
      </c>
      <c r="O54" s="58">
        <f t="shared" si="4"/>
        <v>15</v>
      </c>
      <c r="P54" s="59">
        <v>8</v>
      </c>
      <c r="Q54" s="59">
        <v>5</v>
      </c>
      <c r="R54" s="59"/>
      <c r="S54" s="59">
        <f t="shared" si="5"/>
        <v>13</v>
      </c>
      <c r="T54" s="47">
        <f t="shared" si="6"/>
        <v>90</v>
      </c>
      <c r="U54" s="45"/>
      <c r="V54" s="46">
        <f t="shared" si="7"/>
        <v>90</v>
      </c>
      <c r="W54" s="29" t="str">
        <f t="shared" si="8"/>
        <v>XS</v>
      </c>
      <c r="X54" s="62"/>
    </row>
    <row r="55" spans="1:24" ht="16.5" customHeight="1">
      <c r="A55" s="61">
        <f t="shared" si="9"/>
        <v>51</v>
      </c>
      <c r="B55" s="95" t="s">
        <v>301</v>
      </c>
      <c r="C55" s="96" t="s">
        <v>107</v>
      </c>
      <c r="D55" s="97" t="s">
        <v>166</v>
      </c>
      <c r="E55" s="57">
        <v>17</v>
      </c>
      <c r="F55" s="57">
        <v>17</v>
      </c>
      <c r="G55" s="68" t="str">
        <f>VLOOKUP(B55,'[4]Sheet1'!$B$10:$H$73,7,0)</f>
        <v>Yếu</v>
      </c>
      <c r="H55" s="57">
        <f t="shared" si="0"/>
        <v>5</v>
      </c>
      <c r="I55" s="58">
        <f t="shared" si="1"/>
        <v>22</v>
      </c>
      <c r="J55" s="59">
        <v>25</v>
      </c>
      <c r="K55" s="58">
        <f t="shared" si="2"/>
        <v>25</v>
      </c>
      <c r="L55" s="59">
        <v>14</v>
      </c>
      <c r="M55" s="58">
        <f t="shared" si="3"/>
        <v>14</v>
      </c>
      <c r="N55" s="59">
        <v>15</v>
      </c>
      <c r="O55" s="58">
        <f t="shared" si="4"/>
        <v>15</v>
      </c>
      <c r="P55" s="59"/>
      <c r="Q55" s="59"/>
      <c r="R55" s="59"/>
      <c r="S55" s="59">
        <f t="shared" si="5"/>
        <v>0</v>
      </c>
      <c r="T55" s="47">
        <f t="shared" si="6"/>
        <v>76</v>
      </c>
      <c r="U55" s="100">
        <v>10</v>
      </c>
      <c r="V55" s="46">
        <f t="shared" si="7"/>
        <v>66</v>
      </c>
      <c r="W55" s="29" t="str">
        <f t="shared" si="8"/>
        <v>TBK</v>
      </c>
      <c r="X55" s="60" t="s">
        <v>332</v>
      </c>
    </row>
    <row r="56" spans="1:24" ht="16.5" customHeight="1">
      <c r="A56" s="61">
        <f t="shared" si="9"/>
        <v>52</v>
      </c>
      <c r="B56" s="95" t="s">
        <v>302</v>
      </c>
      <c r="C56" s="96" t="s">
        <v>303</v>
      </c>
      <c r="D56" s="97" t="s">
        <v>304</v>
      </c>
      <c r="E56" s="57">
        <v>17</v>
      </c>
      <c r="F56" s="57">
        <v>17</v>
      </c>
      <c r="G56" s="68" t="str">
        <f>VLOOKUP(B56,'[4]Sheet1'!$B$10:$H$73,7,0)</f>
        <v>Giỏi</v>
      </c>
      <c r="H56" s="57">
        <f t="shared" si="0"/>
        <v>9</v>
      </c>
      <c r="I56" s="58">
        <f t="shared" si="1"/>
        <v>26</v>
      </c>
      <c r="J56" s="59">
        <v>25</v>
      </c>
      <c r="K56" s="58">
        <f t="shared" si="2"/>
        <v>25</v>
      </c>
      <c r="L56" s="59">
        <v>14</v>
      </c>
      <c r="M56" s="58">
        <f t="shared" si="3"/>
        <v>14</v>
      </c>
      <c r="N56" s="59">
        <v>15</v>
      </c>
      <c r="O56" s="58">
        <f t="shared" si="4"/>
        <v>15</v>
      </c>
      <c r="P56" s="59">
        <v>10</v>
      </c>
      <c r="Q56" s="59"/>
      <c r="R56" s="59">
        <v>2</v>
      </c>
      <c r="S56" s="59">
        <f t="shared" si="5"/>
        <v>12</v>
      </c>
      <c r="T56" s="47">
        <f t="shared" si="6"/>
        <v>92</v>
      </c>
      <c r="U56" s="45"/>
      <c r="V56" s="46">
        <f t="shared" si="7"/>
        <v>92</v>
      </c>
      <c r="W56" s="29" t="str">
        <f t="shared" si="8"/>
        <v>XS</v>
      </c>
      <c r="X56" s="93" t="s">
        <v>329</v>
      </c>
    </row>
    <row r="57" spans="1:24" ht="16.5" customHeight="1">
      <c r="A57" s="61">
        <f t="shared" si="9"/>
        <v>53</v>
      </c>
      <c r="B57" s="95" t="s">
        <v>305</v>
      </c>
      <c r="C57" s="96" t="s">
        <v>206</v>
      </c>
      <c r="D57" s="97" t="s">
        <v>201</v>
      </c>
      <c r="E57" s="57">
        <v>13</v>
      </c>
      <c r="F57" s="57">
        <v>13</v>
      </c>
      <c r="G57" s="68" t="str">
        <f>VLOOKUP(B57,'[4]Sheet1'!$B$10:$H$73,7,0)</f>
        <v>Yếu</v>
      </c>
      <c r="H57" s="57">
        <f aca="true" t="shared" si="10" ref="H57:H62">IF(G57="Kém",4,IF(G57="Yếu",5,IF(G57="Trung bình",6,IF(G57="tbk",7,IF(G57="Khá",8,IF(G57="Giỏi",9,10))))))</f>
        <v>5</v>
      </c>
      <c r="I57" s="58">
        <f aca="true" t="shared" si="11" ref="I57:I62">ROUND((H57+F57),0)</f>
        <v>18</v>
      </c>
      <c r="J57" s="59">
        <v>25</v>
      </c>
      <c r="K57" s="58">
        <f aca="true" t="shared" si="12" ref="K57:K62">J57</f>
        <v>25</v>
      </c>
      <c r="L57" s="59">
        <v>14</v>
      </c>
      <c r="M57" s="58">
        <f aca="true" t="shared" si="13" ref="M57:M62">L57</f>
        <v>14</v>
      </c>
      <c r="N57" s="59">
        <v>15</v>
      </c>
      <c r="O57" s="58">
        <f aca="true" t="shared" si="14" ref="O57:O62">N57</f>
        <v>15</v>
      </c>
      <c r="P57" s="59"/>
      <c r="Q57" s="59"/>
      <c r="R57" s="59"/>
      <c r="S57" s="59">
        <f aca="true" t="shared" si="15" ref="S57:S62">P57+Q57+R57</f>
        <v>0</v>
      </c>
      <c r="T57" s="47">
        <f aca="true" t="shared" si="16" ref="T57:T62">ROUND((I57+K57+M57+O57+S57),0)</f>
        <v>72</v>
      </c>
      <c r="U57" s="45"/>
      <c r="V57" s="46">
        <f aca="true" t="shared" si="17" ref="V57:V62">T57-U57</f>
        <v>72</v>
      </c>
      <c r="W57" s="29" t="str">
        <f aca="true" t="shared" si="18" ref="W57:W62">IF(V57&lt;30,"Kém",IF(V57&lt;50,"Yếu",IF(V57&lt;60,"TB",IF(V57&lt;70,"TBK",IF(V57&lt;80,"Khá",IF(V57&lt;90,"Tốt","XS"))))))</f>
        <v>Khá</v>
      </c>
      <c r="X57" s="60"/>
    </row>
    <row r="58" spans="1:24" ht="16.5" customHeight="1">
      <c r="A58" s="61">
        <f t="shared" si="9"/>
        <v>54</v>
      </c>
      <c r="B58" s="95" t="s">
        <v>306</v>
      </c>
      <c r="C58" s="96" t="s">
        <v>74</v>
      </c>
      <c r="D58" s="97" t="s">
        <v>167</v>
      </c>
      <c r="E58" s="57">
        <v>15</v>
      </c>
      <c r="F58" s="57">
        <v>15</v>
      </c>
      <c r="G58" s="68" t="str">
        <f>VLOOKUP(B58,'[4]Sheet1'!$B$10:$H$73,7,0)</f>
        <v>Yếu</v>
      </c>
      <c r="H58" s="57">
        <f t="shared" si="10"/>
        <v>5</v>
      </c>
      <c r="I58" s="58">
        <f t="shared" si="11"/>
        <v>20</v>
      </c>
      <c r="J58" s="59">
        <v>25</v>
      </c>
      <c r="K58" s="58">
        <f t="shared" si="12"/>
        <v>25</v>
      </c>
      <c r="L58" s="59">
        <v>14</v>
      </c>
      <c r="M58" s="58">
        <f t="shared" si="13"/>
        <v>14</v>
      </c>
      <c r="N58" s="59">
        <v>15</v>
      </c>
      <c r="O58" s="58">
        <f t="shared" si="14"/>
        <v>15</v>
      </c>
      <c r="P58" s="59"/>
      <c r="Q58" s="59"/>
      <c r="R58" s="59"/>
      <c r="S58" s="59">
        <f t="shared" si="15"/>
        <v>0</v>
      </c>
      <c r="T58" s="47">
        <f t="shared" si="16"/>
        <v>74</v>
      </c>
      <c r="U58" s="45"/>
      <c r="V58" s="46">
        <f t="shared" si="17"/>
        <v>74</v>
      </c>
      <c r="W58" s="29" t="str">
        <f t="shared" si="18"/>
        <v>Khá</v>
      </c>
      <c r="X58" s="60"/>
    </row>
    <row r="59" spans="1:24" ht="16.5" customHeight="1">
      <c r="A59" s="61">
        <f t="shared" si="9"/>
        <v>55</v>
      </c>
      <c r="B59" s="95" t="s">
        <v>307</v>
      </c>
      <c r="C59" s="96" t="s">
        <v>308</v>
      </c>
      <c r="D59" s="97" t="s">
        <v>169</v>
      </c>
      <c r="E59" s="57">
        <v>0</v>
      </c>
      <c r="F59" s="57">
        <v>0</v>
      </c>
      <c r="G59" s="68" t="str">
        <f>VLOOKUP(B59,'[4]Sheet1'!$B$10:$H$73,7,0)</f>
        <v>Yếu</v>
      </c>
      <c r="H59" s="57">
        <f t="shared" si="10"/>
        <v>5</v>
      </c>
      <c r="I59" s="58">
        <f t="shared" si="11"/>
        <v>5</v>
      </c>
      <c r="J59" s="59"/>
      <c r="K59" s="58">
        <f t="shared" si="12"/>
        <v>0</v>
      </c>
      <c r="L59" s="59"/>
      <c r="M59" s="58">
        <f t="shared" si="13"/>
        <v>0</v>
      </c>
      <c r="N59" s="59"/>
      <c r="O59" s="58">
        <f t="shared" si="14"/>
        <v>0</v>
      </c>
      <c r="P59" s="59"/>
      <c r="Q59" s="59"/>
      <c r="R59" s="59"/>
      <c r="S59" s="59">
        <f t="shared" si="15"/>
        <v>0</v>
      </c>
      <c r="T59" s="47">
        <f t="shared" si="16"/>
        <v>5</v>
      </c>
      <c r="U59" s="45">
        <v>10</v>
      </c>
      <c r="V59" s="46">
        <f t="shared" si="17"/>
        <v>-5</v>
      </c>
      <c r="W59" s="29" t="str">
        <f t="shared" si="18"/>
        <v>Kém</v>
      </c>
      <c r="X59" s="60" t="s">
        <v>332</v>
      </c>
    </row>
    <row r="60" spans="1:24" ht="16.5" customHeight="1">
      <c r="A60" s="61">
        <f t="shared" si="9"/>
        <v>56</v>
      </c>
      <c r="B60" s="95" t="s">
        <v>309</v>
      </c>
      <c r="C60" s="96" t="s">
        <v>53</v>
      </c>
      <c r="D60" s="97" t="s">
        <v>169</v>
      </c>
      <c r="E60" s="57">
        <v>17</v>
      </c>
      <c r="F60" s="57">
        <v>17</v>
      </c>
      <c r="G60" s="68" t="str">
        <f>VLOOKUP(B60,'[4]Sheet1'!$B$10:$H$73,7,0)</f>
        <v>Trung bình</v>
      </c>
      <c r="H60" s="57">
        <f t="shared" si="10"/>
        <v>6</v>
      </c>
      <c r="I60" s="58">
        <f t="shared" si="11"/>
        <v>23</v>
      </c>
      <c r="J60" s="59">
        <v>25</v>
      </c>
      <c r="K60" s="58">
        <f t="shared" si="12"/>
        <v>25</v>
      </c>
      <c r="L60" s="59">
        <v>14</v>
      </c>
      <c r="M60" s="58">
        <f t="shared" si="13"/>
        <v>14</v>
      </c>
      <c r="N60" s="59">
        <v>15</v>
      </c>
      <c r="O60" s="58">
        <f t="shared" si="14"/>
        <v>15</v>
      </c>
      <c r="P60" s="59"/>
      <c r="Q60" s="59">
        <v>5</v>
      </c>
      <c r="R60" s="59">
        <v>4</v>
      </c>
      <c r="S60" s="59">
        <f t="shared" si="15"/>
        <v>9</v>
      </c>
      <c r="T60" s="47">
        <f t="shared" si="16"/>
        <v>86</v>
      </c>
      <c r="U60" s="45"/>
      <c r="V60" s="46">
        <f t="shared" si="17"/>
        <v>86</v>
      </c>
      <c r="W60" s="29" t="str">
        <f t="shared" si="18"/>
        <v>Tốt</v>
      </c>
      <c r="X60" s="93" t="s">
        <v>330</v>
      </c>
    </row>
    <row r="61" spans="1:24" ht="16.5" customHeight="1">
      <c r="A61" s="61">
        <f t="shared" si="9"/>
        <v>57</v>
      </c>
      <c r="B61" s="95" t="s">
        <v>310</v>
      </c>
      <c r="C61" s="96" t="s">
        <v>311</v>
      </c>
      <c r="D61" s="97" t="s">
        <v>179</v>
      </c>
      <c r="E61" s="57">
        <v>15</v>
      </c>
      <c r="F61" s="57">
        <v>15</v>
      </c>
      <c r="G61" s="68" t="str">
        <f>VLOOKUP(B61,'[4]Sheet1'!$B$10:$H$73,7,0)</f>
        <v>Yếu</v>
      </c>
      <c r="H61" s="57">
        <f t="shared" si="10"/>
        <v>5</v>
      </c>
      <c r="I61" s="58">
        <f t="shared" si="11"/>
        <v>20</v>
      </c>
      <c r="J61" s="59">
        <v>25</v>
      </c>
      <c r="K61" s="58">
        <f t="shared" si="12"/>
        <v>25</v>
      </c>
      <c r="L61" s="59">
        <v>14</v>
      </c>
      <c r="M61" s="58">
        <f t="shared" si="13"/>
        <v>14</v>
      </c>
      <c r="N61" s="59">
        <v>15</v>
      </c>
      <c r="O61" s="58">
        <f t="shared" si="14"/>
        <v>15</v>
      </c>
      <c r="P61" s="59"/>
      <c r="Q61" s="59">
        <v>5</v>
      </c>
      <c r="R61" s="59">
        <v>2</v>
      </c>
      <c r="S61" s="59">
        <f t="shared" si="15"/>
        <v>7</v>
      </c>
      <c r="T61" s="47">
        <f t="shared" si="16"/>
        <v>81</v>
      </c>
      <c r="U61" s="45"/>
      <c r="V61" s="46">
        <f t="shared" si="17"/>
        <v>81</v>
      </c>
      <c r="W61" s="29" t="str">
        <f t="shared" si="18"/>
        <v>Tốt</v>
      </c>
      <c r="X61" s="93" t="s">
        <v>329</v>
      </c>
    </row>
    <row r="62" spans="1:24" ht="16.5" customHeight="1">
      <c r="A62" s="61">
        <f t="shared" si="9"/>
        <v>58</v>
      </c>
      <c r="B62" s="95" t="s">
        <v>312</v>
      </c>
      <c r="C62" s="96" t="s">
        <v>313</v>
      </c>
      <c r="D62" s="97" t="s">
        <v>314</v>
      </c>
      <c r="E62" s="57">
        <v>14</v>
      </c>
      <c r="F62" s="57">
        <v>14</v>
      </c>
      <c r="G62" s="68" t="str">
        <f>VLOOKUP(B62,'[4]Sheet1'!$B$10:$H$73,7,0)</f>
        <v>Yếu</v>
      </c>
      <c r="H62" s="57">
        <f t="shared" si="10"/>
        <v>5</v>
      </c>
      <c r="I62" s="58">
        <f t="shared" si="11"/>
        <v>19</v>
      </c>
      <c r="J62" s="59">
        <v>25</v>
      </c>
      <c r="K62" s="58">
        <f t="shared" si="12"/>
        <v>25</v>
      </c>
      <c r="L62" s="59">
        <v>14</v>
      </c>
      <c r="M62" s="58">
        <f t="shared" si="13"/>
        <v>14</v>
      </c>
      <c r="N62" s="59">
        <v>15</v>
      </c>
      <c r="O62" s="58">
        <f t="shared" si="14"/>
        <v>15</v>
      </c>
      <c r="P62" s="59"/>
      <c r="Q62" s="59"/>
      <c r="R62" s="59"/>
      <c r="S62" s="59">
        <f t="shared" si="15"/>
        <v>0</v>
      </c>
      <c r="T62" s="47">
        <f t="shared" si="16"/>
        <v>73</v>
      </c>
      <c r="U62" s="45">
        <v>10</v>
      </c>
      <c r="V62" s="46">
        <f t="shared" si="17"/>
        <v>63</v>
      </c>
      <c r="W62" s="29" t="str">
        <f t="shared" si="18"/>
        <v>TBK</v>
      </c>
      <c r="X62" s="60" t="s">
        <v>332</v>
      </c>
    </row>
    <row r="63" spans="1:24" ht="16.5" customHeight="1">
      <c r="A63" s="61">
        <f t="shared" si="9"/>
        <v>59</v>
      </c>
      <c r="B63" s="95" t="s">
        <v>315</v>
      </c>
      <c r="C63" s="96" t="s">
        <v>198</v>
      </c>
      <c r="D63" s="97" t="s">
        <v>145</v>
      </c>
      <c r="E63" s="57">
        <v>0</v>
      </c>
      <c r="F63" s="57">
        <v>0</v>
      </c>
      <c r="G63" s="68" t="str">
        <f>VLOOKUP(B63,'[4]Sheet1'!$B$10:$H$73,7,0)</f>
        <v>Yếu</v>
      </c>
      <c r="H63" s="57">
        <f t="shared" si="0"/>
        <v>5</v>
      </c>
      <c r="I63" s="58">
        <f t="shared" si="1"/>
        <v>5</v>
      </c>
      <c r="J63" s="59"/>
      <c r="K63" s="58">
        <f t="shared" si="2"/>
        <v>0</v>
      </c>
      <c r="L63" s="59"/>
      <c r="M63" s="58">
        <f t="shared" si="3"/>
        <v>0</v>
      </c>
      <c r="N63" s="59"/>
      <c r="O63" s="58">
        <f t="shared" si="4"/>
        <v>0</v>
      </c>
      <c r="P63" s="59"/>
      <c r="Q63" s="59"/>
      <c r="R63" s="59"/>
      <c r="S63" s="59">
        <f t="shared" si="5"/>
        <v>0</v>
      </c>
      <c r="T63" s="47">
        <f t="shared" si="6"/>
        <v>5</v>
      </c>
      <c r="U63" s="45"/>
      <c r="V63" s="46">
        <f t="shared" si="7"/>
        <v>5</v>
      </c>
      <c r="W63" s="29" t="str">
        <f t="shared" si="8"/>
        <v>Kém</v>
      </c>
      <c r="X63" s="60"/>
    </row>
    <row r="64" spans="1:24" ht="16.5" customHeight="1">
      <c r="A64" s="61">
        <f t="shared" si="9"/>
        <v>60</v>
      </c>
      <c r="B64" s="95" t="s">
        <v>316</v>
      </c>
      <c r="C64" s="96" t="s">
        <v>317</v>
      </c>
      <c r="D64" s="97" t="s">
        <v>145</v>
      </c>
      <c r="E64" s="57">
        <v>17</v>
      </c>
      <c r="F64" s="57">
        <v>17</v>
      </c>
      <c r="G64" s="68" t="str">
        <f>VLOOKUP(B64,'[4]Sheet1'!$B$10:$H$73,7,0)</f>
        <v>Yếu</v>
      </c>
      <c r="H64" s="57">
        <f t="shared" si="0"/>
        <v>5</v>
      </c>
      <c r="I64" s="58">
        <f t="shared" si="1"/>
        <v>22</v>
      </c>
      <c r="J64" s="59">
        <v>25</v>
      </c>
      <c r="K64" s="58">
        <f t="shared" si="2"/>
        <v>25</v>
      </c>
      <c r="L64" s="59">
        <v>14</v>
      </c>
      <c r="M64" s="58">
        <f t="shared" si="3"/>
        <v>14</v>
      </c>
      <c r="N64" s="59">
        <v>15</v>
      </c>
      <c r="O64" s="58">
        <f t="shared" si="4"/>
        <v>15</v>
      </c>
      <c r="P64" s="59"/>
      <c r="Q64" s="59"/>
      <c r="R64" s="59">
        <v>2</v>
      </c>
      <c r="S64" s="59">
        <f t="shared" si="5"/>
        <v>2</v>
      </c>
      <c r="T64" s="47">
        <f t="shared" si="6"/>
        <v>78</v>
      </c>
      <c r="U64" s="45">
        <v>10</v>
      </c>
      <c r="V64" s="46">
        <f t="shared" si="7"/>
        <v>68</v>
      </c>
      <c r="W64" s="29" t="str">
        <f t="shared" si="8"/>
        <v>TBK</v>
      </c>
      <c r="X64" s="62" t="s">
        <v>333</v>
      </c>
    </row>
    <row r="65" spans="1:24" ht="16.5" customHeight="1">
      <c r="A65" s="61">
        <f t="shared" si="9"/>
        <v>61</v>
      </c>
      <c r="B65" s="95" t="s">
        <v>318</v>
      </c>
      <c r="C65" s="96" t="s">
        <v>82</v>
      </c>
      <c r="D65" s="97" t="s">
        <v>81</v>
      </c>
      <c r="E65" s="57">
        <v>13</v>
      </c>
      <c r="F65" s="57">
        <v>13</v>
      </c>
      <c r="G65" s="68" t="str">
        <f>VLOOKUP(B65,'[4]Sheet1'!$B$10:$H$73,7,0)</f>
        <v>Yếu</v>
      </c>
      <c r="H65" s="57">
        <f t="shared" si="0"/>
        <v>5</v>
      </c>
      <c r="I65" s="58">
        <f t="shared" si="1"/>
        <v>18</v>
      </c>
      <c r="J65" s="59">
        <v>25</v>
      </c>
      <c r="K65" s="58">
        <f t="shared" si="2"/>
        <v>25</v>
      </c>
      <c r="L65" s="59">
        <v>14</v>
      </c>
      <c r="M65" s="58">
        <f t="shared" si="3"/>
        <v>14</v>
      </c>
      <c r="N65" s="59">
        <v>15</v>
      </c>
      <c r="O65" s="58">
        <f t="shared" si="4"/>
        <v>15</v>
      </c>
      <c r="P65" s="59">
        <v>3</v>
      </c>
      <c r="Q65" s="59"/>
      <c r="R65" s="59">
        <v>2</v>
      </c>
      <c r="S65" s="59">
        <f t="shared" si="5"/>
        <v>5</v>
      </c>
      <c r="T65" s="47">
        <f t="shared" si="6"/>
        <v>77</v>
      </c>
      <c r="U65" s="45">
        <v>10</v>
      </c>
      <c r="V65" s="46">
        <f t="shared" si="7"/>
        <v>67</v>
      </c>
      <c r="W65" s="29" t="str">
        <f t="shared" si="8"/>
        <v>TBK</v>
      </c>
      <c r="X65" s="93" t="s">
        <v>329</v>
      </c>
    </row>
    <row r="66" spans="1:24" ht="16.5" customHeight="1">
      <c r="A66" s="61">
        <f t="shared" si="9"/>
        <v>62</v>
      </c>
      <c r="B66" s="95" t="s">
        <v>319</v>
      </c>
      <c r="C66" s="96" t="s">
        <v>161</v>
      </c>
      <c r="D66" s="97" t="s">
        <v>81</v>
      </c>
      <c r="E66" s="57">
        <v>11</v>
      </c>
      <c r="F66" s="57">
        <v>11</v>
      </c>
      <c r="G66" s="68" t="str">
        <f>VLOOKUP(B66,'[4]Sheet1'!$B$10:$H$73,7,0)</f>
        <v>Yếu</v>
      </c>
      <c r="H66" s="57">
        <f t="shared" si="0"/>
        <v>5</v>
      </c>
      <c r="I66" s="58">
        <f t="shared" si="1"/>
        <v>16</v>
      </c>
      <c r="J66" s="59">
        <v>25</v>
      </c>
      <c r="K66" s="58">
        <f t="shared" si="2"/>
        <v>25</v>
      </c>
      <c r="L66" s="59">
        <v>14</v>
      </c>
      <c r="M66" s="58">
        <f t="shared" si="3"/>
        <v>14</v>
      </c>
      <c r="N66" s="59">
        <v>15</v>
      </c>
      <c r="O66" s="58">
        <f t="shared" si="4"/>
        <v>15</v>
      </c>
      <c r="P66" s="59"/>
      <c r="Q66" s="59"/>
      <c r="R66" s="59"/>
      <c r="S66" s="59">
        <f t="shared" si="5"/>
        <v>0</v>
      </c>
      <c r="T66" s="47">
        <f t="shared" si="6"/>
        <v>70</v>
      </c>
      <c r="U66" s="45">
        <v>10</v>
      </c>
      <c r="V66" s="46">
        <f t="shared" si="7"/>
        <v>60</v>
      </c>
      <c r="W66" s="29" t="str">
        <f t="shared" si="8"/>
        <v>TBK</v>
      </c>
      <c r="X66" s="62" t="s">
        <v>332</v>
      </c>
    </row>
    <row r="67" spans="1:24" ht="16.5" customHeight="1">
      <c r="A67" s="61">
        <f t="shared" si="9"/>
        <v>63</v>
      </c>
      <c r="B67" s="95" t="s">
        <v>320</v>
      </c>
      <c r="C67" s="96" t="s">
        <v>321</v>
      </c>
      <c r="D67" s="97" t="s">
        <v>81</v>
      </c>
      <c r="E67" s="57">
        <v>0</v>
      </c>
      <c r="F67" s="57">
        <v>0</v>
      </c>
      <c r="G67" s="68" t="str">
        <f>VLOOKUP(B67,'[4]Sheet1'!$B$10:$H$73,7,0)</f>
        <v>Yếu</v>
      </c>
      <c r="H67" s="57">
        <f t="shared" si="0"/>
        <v>5</v>
      </c>
      <c r="I67" s="58">
        <f t="shared" si="1"/>
        <v>5</v>
      </c>
      <c r="J67" s="59"/>
      <c r="K67" s="58">
        <f t="shared" si="2"/>
        <v>0</v>
      </c>
      <c r="L67" s="59"/>
      <c r="M67" s="58">
        <f t="shared" si="3"/>
        <v>0</v>
      </c>
      <c r="N67" s="59"/>
      <c r="O67" s="58">
        <f t="shared" si="4"/>
        <v>0</v>
      </c>
      <c r="P67" s="59"/>
      <c r="Q67" s="59"/>
      <c r="R67" s="59"/>
      <c r="S67" s="59">
        <f t="shared" si="5"/>
        <v>0</v>
      </c>
      <c r="T67" s="47">
        <f t="shared" si="6"/>
        <v>5</v>
      </c>
      <c r="U67" s="100">
        <v>10</v>
      </c>
      <c r="V67" s="46">
        <f t="shared" si="7"/>
        <v>-5</v>
      </c>
      <c r="W67" s="29" t="str">
        <f t="shared" si="8"/>
        <v>Kém</v>
      </c>
      <c r="X67" s="62" t="s">
        <v>332</v>
      </c>
    </row>
    <row r="68" spans="1:24" ht="16.5" customHeight="1">
      <c r="A68" s="61">
        <f t="shared" si="9"/>
        <v>64</v>
      </c>
      <c r="B68" s="95" t="s">
        <v>322</v>
      </c>
      <c r="C68" s="96" t="s">
        <v>323</v>
      </c>
      <c r="D68" s="97" t="s">
        <v>71</v>
      </c>
      <c r="E68" s="57">
        <v>16</v>
      </c>
      <c r="F68" s="57">
        <v>16</v>
      </c>
      <c r="G68" s="68" t="str">
        <f>VLOOKUP(B68,'[4]Sheet1'!$B$10:$H$73,7,0)</f>
        <v>Yếu</v>
      </c>
      <c r="H68" s="57">
        <f t="shared" si="0"/>
        <v>5</v>
      </c>
      <c r="I68" s="58">
        <f t="shared" si="1"/>
        <v>21</v>
      </c>
      <c r="J68" s="59">
        <v>25</v>
      </c>
      <c r="K68" s="58">
        <f t="shared" si="2"/>
        <v>25</v>
      </c>
      <c r="L68" s="59">
        <v>14</v>
      </c>
      <c r="M68" s="58">
        <f t="shared" si="3"/>
        <v>14</v>
      </c>
      <c r="N68" s="59">
        <v>15</v>
      </c>
      <c r="O68" s="58">
        <f t="shared" si="4"/>
        <v>15</v>
      </c>
      <c r="P68" s="59"/>
      <c r="Q68" s="59"/>
      <c r="R68" s="59"/>
      <c r="S68" s="59">
        <f t="shared" si="5"/>
        <v>0</v>
      </c>
      <c r="T68" s="47">
        <f t="shared" si="6"/>
        <v>75</v>
      </c>
      <c r="U68" s="100">
        <v>10</v>
      </c>
      <c r="V68" s="46">
        <f t="shared" si="7"/>
        <v>65</v>
      </c>
      <c r="W68" s="29" t="str">
        <f t="shared" si="8"/>
        <v>TBK</v>
      </c>
      <c r="X68" s="62" t="s">
        <v>334</v>
      </c>
    </row>
    <row r="69" spans="1:24" ht="16.5" customHeight="1">
      <c r="A69" s="63"/>
      <c r="B69" s="87"/>
      <c r="C69" s="88"/>
      <c r="D69" s="88"/>
      <c r="E69" s="73"/>
      <c r="F69" s="73"/>
      <c r="G69" s="82"/>
      <c r="H69" s="73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53"/>
      <c r="U69" s="53"/>
      <c r="V69" s="53"/>
      <c r="W69" s="43"/>
      <c r="X69" s="86"/>
    </row>
    <row r="70" spans="5:23" ht="21" customHeight="1">
      <c r="E70" s="34" t="s">
        <v>25</v>
      </c>
      <c r="F70" s="65"/>
      <c r="G70" s="43"/>
      <c r="H70" s="12"/>
      <c r="I70" s="10"/>
      <c r="J70" s="10"/>
      <c r="K70" s="10"/>
      <c r="L70" s="10"/>
      <c r="M70" s="10"/>
      <c r="W70" s="43"/>
    </row>
    <row r="71" spans="4:24" ht="21" customHeight="1">
      <c r="D71" s="39" t="s">
        <v>47</v>
      </c>
      <c r="E71" s="37" t="s">
        <v>44</v>
      </c>
      <c r="F71" s="66"/>
      <c r="G71" s="66"/>
      <c r="H71" s="37"/>
      <c r="I71" s="35" t="s">
        <v>27</v>
      </c>
      <c r="J71" s="36" t="s">
        <v>19</v>
      </c>
      <c r="K71" s="36" t="s">
        <v>20</v>
      </c>
      <c r="L71" s="36" t="s">
        <v>5</v>
      </c>
      <c r="M71" s="36" t="s">
        <v>21</v>
      </c>
      <c r="N71" s="36" t="s">
        <v>22</v>
      </c>
      <c r="T71" s="136"/>
      <c r="U71" s="136"/>
      <c r="V71" s="136"/>
      <c r="W71" s="136"/>
      <c r="X71" s="136"/>
    </row>
    <row r="72" spans="4:24" ht="21" customHeight="1">
      <c r="D72" s="38" t="s">
        <v>46</v>
      </c>
      <c r="E72" s="13">
        <f>COUNTIF($W$5:$W$68,"XS")</f>
        <v>4</v>
      </c>
      <c r="F72" s="66"/>
      <c r="G72" s="66"/>
      <c r="H72" s="13"/>
      <c r="I72" s="13">
        <f>COUNTIF($W$5:$W$73,"tốt")</f>
        <v>14</v>
      </c>
      <c r="J72" s="13">
        <f>COUNTIF($W$5:$W$73,"KHÁ")</f>
        <v>17</v>
      </c>
      <c r="K72" s="13">
        <f>COUNTIF($W$5:$W$73,"TBK")</f>
        <v>21</v>
      </c>
      <c r="L72" s="13">
        <f>COUNTIF($W$5:$W$73,"TB")</f>
        <v>2</v>
      </c>
      <c r="M72" s="13">
        <f>COUNTIF($W$5:$W$73,"YẾU")</f>
        <v>0</v>
      </c>
      <c r="N72" s="13">
        <f>COUNTIF($W$5:$W$73,"KÉM")</f>
        <v>6</v>
      </c>
      <c r="O72" s="5">
        <f>SUM(E72:N72)</f>
        <v>64</v>
      </c>
      <c r="T72" s="158"/>
      <c r="U72" s="158"/>
      <c r="V72" s="158"/>
      <c r="W72" s="158"/>
      <c r="X72" s="158"/>
    </row>
    <row r="73" spans="4:23" ht="21" customHeight="1">
      <c r="D73" s="38" t="s">
        <v>45</v>
      </c>
      <c r="E73" s="52">
        <f>E72*100/$O$72</f>
        <v>6.25</v>
      </c>
      <c r="F73" s="67">
        <f>F72*100/62</f>
        <v>0</v>
      </c>
      <c r="G73" s="67"/>
      <c r="H73" s="67">
        <f>H72*100/62</f>
        <v>0</v>
      </c>
      <c r="I73" s="52">
        <f aca="true" t="shared" si="19" ref="I73:N73">I72*100/$O$72</f>
        <v>21.875</v>
      </c>
      <c r="J73" s="52">
        <f t="shared" si="19"/>
        <v>26.5625</v>
      </c>
      <c r="K73" s="52">
        <f t="shared" si="19"/>
        <v>32.8125</v>
      </c>
      <c r="L73" s="52">
        <f t="shared" si="19"/>
        <v>3.125</v>
      </c>
      <c r="M73" s="52">
        <f t="shared" si="19"/>
        <v>0</v>
      </c>
      <c r="N73" s="52">
        <f t="shared" si="19"/>
        <v>9.375</v>
      </c>
      <c r="O73" s="42">
        <f>SUM(E73:N73)</f>
        <v>100</v>
      </c>
      <c r="T73" s="50"/>
      <c r="U73" s="51"/>
      <c r="V73" s="49"/>
      <c r="W73" s="49"/>
    </row>
    <row r="74" spans="8:24" ht="15.75">
      <c r="H74" s="54"/>
      <c r="T74" s="136" t="s">
        <v>325</v>
      </c>
      <c r="U74" s="136"/>
      <c r="V74" s="136"/>
      <c r="W74" s="136"/>
      <c r="X74" s="136"/>
    </row>
    <row r="75" spans="9:24" ht="18.75">
      <c r="I75" s="55"/>
      <c r="J75" s="137" t="s">
        <v>114</v>
      </c>
      <c r="K75" s="137"/>
      <c r="L75" s="137"/>
      <c r="M75" s="137"/>
      <c r="T75" s="158" t="s">
        <v>121</v>
      </c>
      <c r="U75" s="158"/>
      <c r="V75" s="158"/>
      <c r="W75" s="158"/>
      <c r="X75" s="158"/>
    </row>
    <row r="76" spans="10:23" ht="18.75">
      <c r="J76" s="69"/>
      <c r="K76" s="69"/>
      <c r="L76" s="69"/>
      <c r="M76" s="69"/>
      <c r="T76" s="50"/>
      <c r="U76" s="51"/>
      <c r="V76" s="49"/>
      <c r="W76" s="49"/>
    </row>
    <row r="77" spans="10:23" ht="39.75" customHeight="1">
      <c r="J77" s="69"/>
      <c r="K77" s="69"/>
      <c r="L77" s="69"/>
      <c r="M77" s="69"/>
      <c r="T77" s="6"/>
      <c r="U77" s="7"/>
      <c r="V77" s="9"/>
      <c r="W77" s="11"/>
    </row>
    <row r="78" spans="10:24" ht="18.75">
      <c r="J78" s="70" t="s">
        <v>153</v>
      </c>
      <c r="K78" s="70"/>
      <c r="L78" s="70"/>
      <c r="M78" s="70"/>
      <c r="T78" s="137"/>
      <c r="U78" s="137"/>
      <c r="V78" s="137"/>
      <c r="W78" s="137"/>
      <c r="X78" s="137"/>
    </row>
    <row r="79" spans="20:24" ht="21" customHeight="1">
      <c r="T79" s="136"/>
      <c r="U79" s="136"/>
      <c r="V79" s="136"/>
      <c r="W79" s="136"/>
      <c r="X79" s="136"/>
    </row>
    <row r="80" spans="9:24" ht="21" customHeight="1">
      <c r="I80" s="2"/>
      <c r="J80" s="70"/>
      <c r="K80" s="70"/>
      <c r="L80" s="70"/>
      <c r="M80" s="70"/>
      <c r="T80" s="89"/>
      <c r="U80" s="89"/>
      <c r="V80" s="89"/>
      <c r="W80" s="89"/>
      <c r="X80" s="89"/>
    </row>
    <row r="81" spans="9:23" ht="21" customHeight="1" hidden="1">
      <c r="I81" s="92" t="s">
        <v>152</v>
      </c>
      <c r="J81" s="69"/>
      <c r="K81" s="69"/>
      <c r="L81" s="69"/>
      <c r="M81" s="69"/>
      <c r="T81" s="50"/>
      <c r="U81" s="51"/>
      <c r="V81" s="49"/>
      <c r="W81" s="49"/>
    </row>
    <row r="82" spans="10:23" ht="21" customHeight="1">
      <c r="J82" s="69"/>
      <c r="K82" s="69"/>
      <c r="L82" s="69"/>
      <c r="M82" s="69"/>
      <c r="T82" s="6"/>
      <c r="U82" s="7"/>
      <c r="V82" s="9"/>
      <c r="W82" s="11"/>
    </row>
    <row r="83" spans="10:24" ht="19.5">
      <c r="J83" s="70"/>
      <c r="K83" s="70"/>
      <c r="L83" s="70"/>
      <c r="M83" s="70"/>
      <c r="T83" s="161"/>
      <c r="U83" s="161"/>
      <c r="V83" s="161"/>
      <c r="W83" s="161"/>
      <c r="X83" s="161"/>
    </row>
  </sheetData>
  <sheetProtection/>
  <mergeCells count="21">
    <mergeCell ref="J75:M75"/>
    <mergeCell ref="T79:X79"/>
    <mergeCell ref="T78:X78"/>
    <mergeCell ref="E3:I3"/>
    <mergeCell ref="D3:D4"/>
    <mergeCell ref="T75:X75"/>
    <mergeCell ref="J3:K3"/>
    <mergeCell ref="T83:X83"/>
    <mergeCell ref="P3:S3"/>
    <mergeCell ref="T3:W3"/>
    <mergeCell ref="T72:X72"/>
    <mergeCell ref="T74:X74"/>
    <mergeCell ref="AA5:AD5"/>
    <mergeCell ref="T71:X71"/>
    <mergeCell ref="A1:X1"/>
    <mergeCell ref="A2:X2"/>
    <mergeCell ref="A3:A4"/>
    <mergeCell ref="B3:B4"/>
    <mergeCell ref="C3:C4"/>
    <mergeCell ref="L3:M3"/>
    <mergeCell ref="N3:O3"/>
  </mergeCells>
  <printOptions/>
  <pageMargins left="0.5" right="0" top="0.38" bottom="0" header="0.67" footer="0.511811023622047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14"/>
      <c r="C1"/>
    </row>
    <row r="2" ht="15.75" thickBot="1">
      <c r="A2" s="14"/>
    </row>
    <row r="3" spans="1:3" ht="15.75" thickBot="1">
      <c r="A3" s="14"/>
      <c r="C3" s="14"/>
    </row>
    <row r="4" spans="1:3" ht="15">
      <c r="A4" s="14"/>
      <c r="C4" s="14"/>
    </row>
    <row r="5" ht="15">
      <c r="C5" s="14"/>
    </row>
    <row r="6" ht="15.75" thickBot="1">
      <c r="C6" s="14"/>
    </row>
    <row r="7" spans="1:3" ht="15">
      <c r="A7" s="14"/>
      <c r="C7" s="14"/>
    </row>
    <row r="8" spans="1:3" ht="15">
      <c r="A8" s="14"/>
      <c r="C8" s="14"/>
    </row>
    <row r="9" spans="1:3" ht="15">
      <c r="A9" s="14"/>
      <c r="C9" s="14"/>
    </row>
    <row r="10" spans="1:3" ht="15">
      <c r="A10" s="14"/>
      <c r="C10" s="14"/>
    </row>
    <row r="11" spans="1:3" ht="15.75" thickBot="1">
      <c r="A11" s="14"/>
      <c r="C11" s="14"/>
    </row>
    <row r="12" ht="15">
      <c r="C12" s="14"/>
    </row>
    <row r="13" ht="15.75" thickBot="1">
      <c r="C13" s="14"/>
    </row>
    <row r="14" spans="1:3" ht="15.75" thickBot="1">
      <c r="A14" s="14"/>
      <c r="C14" s="14"/>
    </row>
    <row r="15" ht="15">
      <c r="A15" s="14"/>
    </row>
    <row r="16" ht="15.75" thickBot="1">
      <c r="A16" s="14"/>
    </row>
    <row r="17" spans="1:3" ht="15.75" thickBot="1">
      <c r="A17" s="14"/>
      <c r="C17" s="14"/>
    </row>
    <row r="18" ht="15">
      <c r="C18" s="14"/>
    </row>
    <row r="19" ht="15">
      <c r="C19" s="14"/>
    </row>
    <row r="20" spans="1:3" ht="15">
      <c r="A20" s="14"/>
      <c r="C20" s="14"/>
    </row>
    <row r="21" spans="1:3" ht="15">
      <c r="A21" s="14"/>
      <c r="C21" s="14"/>
    </row>
    <row r="22" spans="1:3" ht="15">
      <c r="A22" s="14"/>
      <c r="C22" s="14"/>
    </row>
    <row r="23" spans="1:3" ht="15">
      <c r="A23" s="14"/>
      <c r="C23" s="14"/>
    </row>
    <row r="24" ht="15">
      <c r="A24" s="14"/>
    </row>
    <row r="25" ht="15">
      <c r="A25" s="14"/>
    </row>
    <row r="26" spans="1:3" ht="15.75" thickBot="1">
      <c r="A26" s="14"/>
      <c r="C26" s="14"/>
    </row>
    <row r="27" spans="1:3" ht="15">
      <c r="A27" s="14"/>
      <c r="C27" s="14"/>
    </row>
    <row r="28" spans="1:3" ht="15">
      <c r="A28" s="14"/>
      <c r="C28" s="14"/>
    </row>
    <row r="29" spans="1:3" ht="15">
      <c r="A29" s="14"/>
      <c r="C29" s="14"/>
    </row>
    <row r="30" spans="1:3" ht="15">
      <c r="A30" s="14"/>
      <c r="C30" s="14"/>
    </row>
    <row r="31" spans="1:3" ht="15">
      <c r="A31" s="14"/>
      <c r="C31" s="14"/>
    </row>
    <row r="32" spans="1:3" ht="15">
      <c r="A32" s="14"/>
      <c r="C32" s="14"/>
    </row>
    <row r="33" spans="1:3" ht="15">
      <c r="A33" s="14"/>
      <c r="C33" s="14"/>
    </row>
    <row r="34" spans="1:3" ht="15">
      <c r="A34" s="14"/>
      <c r="C34" s="14"/>
    </row>
    <row r="35" spans="1:3" ht="15">
      <c r="A35" s="14"/>
      <c r="C35" s="14"/>
    </row>
    <row r="36" spans="1:3" ht="15">
      <c r="A36" s="14"/>
      <c r="C36" s="14"/>
    </row>
    <row r="37" ht="15">
      <c r="A37" s="14"/>
    </row>
    <row r="38" ht="15">
      <c r="A38" s="14"/>
    </row>
    <row r="39" spans="1:3" ht="15">
      <c r="A39" s="14"/>
      <c r="C39" s="14"/>
    </row>
    <row r="40" spans="1:3" ht="15">
      <c r="A40" s="14"/>
      <c r="C40" s="14"/>
    </row>
    <row r="41" spans="1:3" ht="15">
      <c r="A41" s="14"/>
      <c r="C41" s="1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6.5">
      <c r="A1" s="19" t="e">
        <v>#REF!</v>
      </c>
      <c r="C1" s="28"/>
    </row>
    <row r="2" ht="15.75" thickBot="1">
      <c r="A2" s="19" t="s">
        <v>29</v>
      </c>
    </row>
    <row r="3" spans="1:3" ht="13.5" thickBot="1">
      <c r="A3" s="20" t="s">
        <v>40</v>
      </c>
      <c r="C3" s="21" t="s">
        <v>30</v>
      </c>
    </row>
    <row r="4" spans="1:3" ht="15">
      <c r="A4" s="20" t="e">
        <v>#REF!</v>
      </c>
      <c r="C4" s="28"/>
    </row>
    <row r="5" ht="15">
      <c r="C5" s="28"/>
    </row>
    <row r="6" ht="15.75" thickBot="1">
      <c r="C6" s="28"/>
    </row>
    <row r="7" spans="1:3" ht="15">
      <c r="A7" s="22" t="s">
        <v>31</v>
      </c>
      <c r="C7" s="28"/>
    </row>
    <row r="8" spans="1:3" ht="15">
      <c r="A8" s="23" t="s">
        <v>32</v>
      </c>
      <c r="C8" s="28"/>
    </row>
    <row r="9" spans="1:3" ht="15">
      <c r="A9" s="24" t="s">
        <v>33</v>
      </c>
      <c r="C9" s="28"/>
    </row>
    <row r="10" spans="1:3" ht="15">
      <c r="A10" s="23" t="s">
        <v>34</v>
      </c>
      <c r="C10" s="28"/>
    </row>
    <row r="11" spans="1:3" ht="15.75" thickBot="1">
      <c r="A11" s="25" t="s">
        <v>35</v>
      </c>
      <c r="C11" s="28"/>
    </row>
    <row r="12" ht="15">
      <c r="C12" s="28"/>
    </row>
    <row r="13" ht="15.75" thickBot="1">
      <c r="C13" s="28"/>
    </row>
    <row r="14" spans="1:3" ht="15.75" thickBot="1">
      <c r="A14" s="21" t="s">
        <v>36</v>
      </c>
      <c r="C14" s="28"/>
    </row>
    <row r="15" ht="15">
      <c r="A15" s="28"/>
    </row>
    <row r="16" ht="15.75" thickBot="1">
      <c r="A16" s="28"/>
    </row>
    <row r="17" spans="1:3" ht="15.75" thickBot="1">
      <c r="A17" s="28"/>
      <c r="C17" s="21" t="s">
        <v>37</v>
      </c>
    </row>
    <row r="18" ht="15">
      <c r="C18" s="28"/>
    </row>
    <row r="19" ht="15">
      <c r="C19" s="28"/>
    </row>
    <row r="20" spans="1:3" ht="15">
      <c r="A20" s="26" t="s">
        <v>38</v>
      </c>
      <c r="C20" s="28"/>
    </row>
    <row r="21" spans="1:3" ht="15">
      <c r="A21" s="28"/>
      <c r="C21" s="28"/>
    </row>
    <row r="22" spans="1:3" ht="15">
      <c r="A22" s="28"/>
      <c r="C22" s="28"/>
    </row>
    <row r="23" spans="1:3" ht="15">
      <c r="A23" s="28"/>
      <c r="C23" s="28"/>
    </row>
    <row r="24" ht="15">
      <c r="A24" s="28"/>
    </row>
    <row r="25" ht="15">
      <c r="A25" s="28"/>
    </row>
    <row r="26" spans="1:3" ht="15.75" thickBot="1">
      <c r="A26" s="28"/>
      <c r="C26" s="27" t="s">
        <v>39</v>
      </c>
    </row>
    <row r="27" spans="1:3" ht="15">
      <c r="A27" s="28"/>
      <c r="C27" s="28"/>
    </row>
    <row r="28" spans="1:3" ht="15">
      <c r="A28" s="28"/>
      <c r="C28" s="28"/>
    </row>
    <row r="29" spans="1:3" ht="15">
      <c r="A29" s="28"/>
      <c r="C29" s="28"/>
    </row>
    <row r="30" spans="1:3" ht="15">
      <c r="A30" s="28"/>
      <c r="C30" s="28"/>
    </row>
    <row r="31" spans="1:3" ht="15">
      <c r="A31" s="28"/>
      <c r="C31" s="28"/>
    </row>
    <row r="32" spans="1:3" ht="15">
      <c r="A32" s="28"/>
      <c r="C32" s="28"/>
    </row>
    <row r="33" spans="1:3" ht="15">
      <c r="A33" s="28"/>
      <c r="C33" s="28"/>
    </row>
    <row r="34" spans="1:3" ht="15">
      <c r="A34" s="28"/>
      <c r="C34" s="28"/>
    </row>
    <row r="35" spans="1:3" ht="15">
      <c r="A35" s="28"/>
      <c r="C35" s="28"/>
    </row>
    <row r="36" spans="1:3" ht="15">
      <c r="A36" s="28"/>
      <c r="C36" s="28"/>
    </row>
    <row r="37" ht="15">
      <c r="A37" s="28"/>
    </row>
    <row r="38" ht="15">
      <c r="A38" s="28"/>
    </row>
    <row r="39" spans="1:3" ht="15">
      <c r="A39" s="28"/>
      <c r="C39" s="28"/>
    </row>
    <row r="40" spans="1:3" ht="15">
      <c r="A40" s="28"/>
      <c r="C40" s="28"/>
    </row>
    <row r="41" spans="1:3" ht="15">
      <c r="A41" s="28"/>
      <c r="C41" s="2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6.5">
      <c r="A1" s="19" t="s">
        <v>41</v>
      </c>
      <c r="C1" s="28"/>
    </row>
    <row r="2" ht="15.75" thickBot="1">
      <c r="A2" s="19" t="s">
        <v>42</v>
      </c>
    </row>
    <row r="3" spans="1:3" ht="13.5" thickBot="1">
      <c r="A3" s="20" t="s">
        <v>43</v>
      </c>
      <c r="C3" s="21" t="s">
        <v>30</v>
      </c>
    </row>
    <row r="4" spans="1:3" ht="15">
      <c r="A4" s="20">
        <v>3</v>
      </c>
      <c r="C4"/>
    </row>
    <row r="5" ht="15">
      <c r="C5"/>
    </row>
    <row r="6" ht="15.75" thickBot="1">
      <c r="C6"/>
    </row>
    <row r="7" spans="1:3" ht="15">
      <c r="A7" s="22" t="s">
        <v>31</v>
      </c>
      <c r="C7"/>
    </row>
    <row r="8" spans="1:3" ht="15">
      <c r="A8" s="23" t="s">
        <v>32</v>
      </c>
      <c r="C8"/>
    </row>
    <row r="9" spans="1:3" ht="15">
      <c r="A9" s="24" t="s">
        <v>33</v>
      </c>
      <c r="C9"/>
    </row>
    <row r="10" spans="1:3" ht="15">
      <c r="A10" s="23" t="s">
        <v>34</v>
      </c>
      <c r="C10"/>
    </row>
    <row r="11" spans="1:3" ht="15.75" thickBot="1">
      <c r="A11" s="25" t="s">
        <v>35</v>
      </c>
      <c r="C11"/>
    </row>
    <row r="12" ht="15">
      <c r="C12"/>
    </row>
    <row r="13" ht="15.75" thickBot="1">
      <c r="C13"/>
    </row>
    <row r="14" spans="1:3" ht="15.75" thickBot="1">
      <c r="A14" s="21" t="s">
        <v>36</v>
      </c>
      <c r="C14"/>
    </row>
    <row r="15" ht="15">
      <c r="A15"/>
    </row>
    <row r="16" ht="15.75" thickBot="1">
      <c r="A16"/>
    </row>
    <row r="17" spans="1:3" ht="15.75" thickBot="1">
      <c r="A17"/>
      <c r="C17" s="21" t="s">
        <v>37</v>
      </c>
    </row>
    <row r="18" ht="15">
      <c r="C18"/>
    </row>
    <row r="19" ht="15">
      <c r="C19"/>
    </row>
    <row r="20" spans="1:3" ht="15">
      <c r="A20" s="26" t="s">
        <v>38</v>
      </c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 s="27" t="s">
        <v>39</v>
      </c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6.5">
      <c r="A1" s="19" t="s">
        <v>41</v>
      </c>
      <c r="C1" s="28"/>
    </row>
    <row r="2" ht="15.75" thickBot="1">
      <c r="A2" s="19" t="s">
        <v>42</v>
      </c>
    </row>
    <row r="3" spans="1:3" ht="13.5" thickBot="1">
      <c r="A3" s="20" t="s">
        <v>43</v>
      </c>
      <c r="C3" s="21" t="s">
        <v>30</v>
      </c>
    </row>
    <row r="4" spans="1:3" ht="15">
      <c r="A4" s="20">
        <v>3</v>
      </c>
      <c r="C4" s="33"/>
    </row>
    <row r="5" ht="15">
      <c r="C5" s="33"/>
    </row>
    <row r="6" ht="15.75" thickBot="1">
      <c r="C6" s="33"/>
    </row>
    <row r="7" spans="1:3" ht="15">
      <c r="A7" s="22" t="s">
        <v>31</v>
      </c>
      <c r="C7" s="33"/>
    </row>
    <row r="8" spans="1:3" ht="15">
      <c r="A8" s="23" t="s">
        <v>32</v>
      </c>
      <c r="C8" s="33"/>
    </row>
    <row r="9" spans="1:3" ht="15">
      <c r="A9" s="24" t="s">
        <v>33</v>
      </c>
      <c r="C9" s="33"/>
    </row>
    <row r="10" spans="1:3" ht="15">
      <c r="A10" s="23" t="s">
        <v>34</v>
      </c>
      <c r="C10" s="33"/>
    </row>
    <row r="11" spans="1:3" ht="15.75" thickBot="1">
      <c r="A11" s="25" t="s">
        <v>35</v>
      </c>
      <c r="C11" s="33"/>
    </row>
    <row r="12" ht="15">
      <c r="C12" s="33"/>
    </row>
    <row r="13" ht="15.75" thickBot="1">
      <c r="C13" s="33"/>
    </row>
    <row r="14" spans="1:3" ht="15.75" thickBot="1">
      <c r="A14" s="21" t="s">
        <v>36</v>
      </c>
      <c r="C14" s="33"/>
    </row>
    <row r="15" ht="15">
      <c r="A15" s="33"/>
    </row>
    <row r="16" ht="15.75" thickBot="1">
      <c r="A16" s="33"/>
    </row>
    <row r="17" spans="1:3" ht="15.75" thickBot="1">
      <c r="A17" s="33"/>
      <c r="C17" s="21" t="s">
        <v>37</v>
      </c>
    </row>
    <row r="18" ht="15">
      <c r="C18" s="33"/>
    </row>
    <row r="19" ht="15">
      <c r="C19" s="33"/>
    </row>
    <row r="20" spans="1:3" ht="15">
      <c r="A20" s="26" t="s">
        <v>38</v>
      </c>
      <c r="C20" s="33"/>
    </row>
    <row r="21" spans="1:3" ht="15">
      <c r="A21" s="33"/>
      <c r="C21" s="33"/>
    </row>
    <row r="22" spans="1:3" ht="15">
      <c r="A22" s="33"/>
      <c r="C22" s="33"/>
    </row>
    <row r="23" spans="1:3" ht="15">
      <c r="A23" s="33"/>
      <c r="C23" s="33"/>
    </row>
    <row r="24" ht="15">
      <c r="A24" s="33"/>
    </row>
    <row r="25" ht="15">
      <c r="A25" s="33"/>
    </row>
    <row r="26" spans="1:3" ht="15.75" thickBot="1">
      <c r="A26" s="33"/>
      <c r="C26" s="27" t="s">
        <v>39</v>
      </c>
    </row>
    <row r="27" spans="1:3" ht="15">
      <c r="A27" s="33"/>
      <c r="C27" s="33"/>
    </row>
    <row r="28" spans="1:3" ht="15">
      <c r="A28" s="33"/>
      <c r="C28" s="33"/>
    </row>
    <row r="29" spans="1:3" ht="15">
      <c r="A29" s="33"/>
      <c r="C29" s="33"/>
    </row>
    <row r="30" spans="1:3" ht="15">
      <c r="A30" s="33"/>
      <c r="C30" s="33"/>
    </row>
    <row r="31" spans="1:3" ht="15">
      <c r="A31" s="33"/>
      <c r="C31" s="33"/>
    </row>
    <row r="32" spans="1:3" ht="15">
      <c r="A32" s="33"/>
      <c r="C32" s="33"/>
    </row>
    <row r="33" spans="1:3" ht="15">
      <c r="A33" s="33"/>
      <c r="C33" s="33"/>
    </row>
    <row r="34" spans="1:3" ht="15">
      <c r="A34" s="33"/>
      <c r="C34" s="33"/>
    </row>
    <row r="35" spans="1:3" ht="15">
      <c r="A35" s="33"/>
      <c r="C35" s="33"/>
    </row>
    <row r="36" spans="1:3" ht="15">
      <c r="A36" s="33"/>
      <c r="C36" s="33"/>
    </row>
    <row r="37" ht="15">
      <c r="A37" s="33"/>
    </row>
    <row r="38" ht="15">
      <c r="A38" s="33"/>
    </row>
    <row r="39" spans="1:3" ht="15">
      <c r="A39" s="33"/>
      <c r="C39" s="33"/>
    </row>
    <row r="40" spans="1:3" ht="15">
      <c r="A40" s="33"/>
      <c r="C40" s="33"/>
    </row>
    <row r="41" spans="1:3" ht="15">
      <c r="A41" s="33"/>
      <c r="C41" s="3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ht="15">
      <c r="A1" s="19" t="s">
        <v>48</v>
      </c>
    </row>
    <row r="2" ht="15.75" thickBot="1">
      <c r="A2" s="19" t="s">
        <v>42</v>
      </c>
    </row>
    <row r="3" spans="1:3" ht="13.5" thickBot="1">
      <c r="A3" s="20" t="s">
        <v>43</v>
      </c>
      <c r="C3" s="21" t="s">
        <v>30</v>
      </c>
    </row>
    <row r="4" ht="12.75">
      <c r="A4" s="20">
        <v>3</v>
      </c>
    </row>
    <row r="6" ht="13.5" thickBot="1"/>
    <row r="7" ht="12.75">
      <c r="A7" s="22" t="s">
        <v>31</v>
      </c>
    </row>
    <row r="8" ht="12.75">
      <c r="A8" s="23" t="s">
        <v>32</v>
      </c>
    </row>
    <row r="9" ht="12.75">
      <c r="A9" s="24" t="s">
        <v>33</v>
      </c>
    </row>
    <row r="10" ht="12.75">
      <c r="A10" s="23" t="s">
        <v>34</v>
      </c>
    </row>
    <row r="11" ht="13.5" thickBot="1">
      <c r="A11" s="25" t="s">
        <v>35</v>
      </c>
    </row>
    <row r="13" ht="13.5" thickBot="1"/>
    <row r="14" ht="13.5" thickBot="1">
      <c r="A14" s="21" t="s">
        <v>36</v>
      </c>
    </row>
    <row r="16" ht="13.5" thickBot="1"/>
    <row r="17" ht="13.5" thickBot="1">
      <c r="C17" s="21" t="s">
        <v>37</v>
      </c>
    </row>
    <row r="20" ht="12.75">
      <c r="A20" s="26" t="s">
        <v>38</v>
      </c>
    </row>
    <row r="26" ht="13.5" thickBot="1">
      <c r="C26" s="27" t="s">
        <v>39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Y63"/>
  <sheetViews>
    <sheetView zoomScalePageLayoutView="0" workbookViewId="0" topLeftCell="A1">
      <pane xSplit="4" ySplit="4" topLeftCell="G2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Y50" sqref="Y50"/>
    </sheetView>
  </sheetViews>
  <sheetFormatPr defaultColWidth="8.796875" defaultRowHeight="15"/>
  <cols>
    <col min="1" max="1" width="3.59765625" style="9" customWidth="1"/>
    <col min="2" max="2" width="13.69921875" style="85" bestFit="1" customWidth="1"/>
    <col min="3" max="3" width="15.3984375" style="6" customWidth="1"/>
    <col min="4" max="4" width="6.8984375" style="32" customWidth="1"/>
    <col min="5" max="5" width="5.8984375" style="8" customWidth="1"/>
    <col min="6" max="6" width="4.3984375" style="8" bestFit="1" customWidth="1"/>
    <col min="7" max="7" width="7.5" style="8" bestFit="1" customWidth="1"/>
    <col min="8" max="8" width="3.3984375" style="8" bestFit="1" customWidth="1"/>
    <col min="9" max="9" width="4.5" style="8" customWidth="1"/>
    <col min="10" max="10" width="4.19921875" style="2" customWidth="1"/>
    <col min="11" max="11" width="5" style="2" customWidth="1"/>
    <col min="12" max="12" width="4.59765625" style="2" customWidth="1"/>
    <col min="13" max="13" width="4.8984375" style="2" customWidth="1"/>
    <col min="14" max="14" width="4.5" style="2" customWidth="1"/>
    <col min="15" max="15" width="5.3984375" style="2" customWidth="1"/>
    <col min="16" max="17" width="3.8984375" style="2" customWidth="1"/>
    <col min="18" max="18" width="4.59765625" style="2" bestFit="1" customWidth="1"/>
    <col min="19" max="19" width="7.3984375" style="2" customWidth="1"/>
    <col min="20" max="20" width="4.59765625" style="4" customWidth="1"/>
    <col min="21" max="21" width="4.3984375" style="4" customWidth="1"/>
    <col min="22" max="22" width="4.3984375" style="128" customWidth="1"/>
    <col min="23" max="23" width="5.09765625" style="4" customWidth="1"/>
    <col min="24" max="24" width="5.3984375" style="4" customWidth="1"/>
    <col min="25" max="25" width="23.69921875" style="4" customWidth="1"/>
    <col min="26" max="16384" width="9" style="2" customWidth="1"/>
  </cols>
  <sheetData>
    <row r="1" spans="1:25" s="15" customFormat="1" ht="23.25" customHeight="1">
      <c r="A1" s="145" t="s">
        <v>951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s="15" customFormat="1" ht="15.75" customHeight="1">
      <c r="A2" s="154" t="s">
        <v>822</v>
      </c>
      <c r="B2" s="154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 s="30" customFormat="1" ht="17.25" customHeight="1">
      <c r="A3" s="149" t="s">
        <v>14</v>
      </c>
      <c r="B3" s="159" t="s">
        <v>50</v>
      </c>
      <c r="C3" s="143" t="s">
        <v>24</v>
      </c>
      <c r="D3" s="156" t="s">
        <v>15</v>
      </c>
      <c r="E3" s="151" t="s">
        <v>824</v>
      </c>
      <c r="F3" s="152"/>
      <c r="G3" s="152"/>
      <c r="H3" s="152"/>
      <c r="I3" s="153"/>
      <c r="J3" s="140" t="s">
        <v>1</v>
      </c>
      <c r="K3" s="141"/>
      <c r="L3" s="140" t="s">
        <v>2</v>
      </c>
      <c r="M3" s="141"/>
      <c r="N3" s="140" t="s">
        <v>825</v>
      </c>
      <c r="O3" s="141"/>
      <c r="P3" s="140" t="s">
        <v>4</v>
      </c>
      <c r="Q3" s="142"/>
      <c r="R3" s="142"/>
      <c r="S3" s="141"/>
      <c r="T3" s="146" t="s">
        <v>23</v>
      </c>
      <c r="U3" s="147"/>
      <c r="V3" s="147"/>
      <c r="W3" s="147"/>
      <c r="X3" s="148"/>
      <c r="Y3" s="17" t="s">
        <v>16</v>
      </c>
    </row>
    <row r="4" spans="1:25" s="11" customFormat="1" ht="18.75" customHeight="1">
      <c r="A4" s="150"/>
      <c r="B4" s="160"/>
      <c r="C4" s="144"/>
      <c r="D4" s="157"/>
      <c r="E4" s="31" t="s">
        <v>17</v>
      </c>
      <c r="F4" s="31" t="s">
        <v>18</v>
      </c>
      <c r="G4" s="31"/>
      <c r="H4" s="31" t="s">
        <v>49</v>
      </c>
      <c r="I4" s="40" t="s">
        <v>18</v>
      </c>
      <c r="J4" s="18" t="s">
        <v>17</v>
      </c>
      <c r="K4" s="41" t="s">
        <v>18</v>
      </c>
      <c r="L4" s="18" t="s">
        <v>17</v>
      </c>
      <c r="M4" s="41" t="s">
        <v>18</v>
      </c>
      <c r="N4" s="18" t="s">
        <v>17</v>
      </c>
      <c r="O4" s="41" t="s">
        <v>18</v>
      </c>
      <c r="P4" s="18" t="s">
        <v>118</v>
      </c>
      <c r="Q4" s="18" t="s">
        <v>119</v>
      </c>
      <c r="R4" s="18" t="s">
        <v>120</v>
      </c>
      <c r="S4" s="71" t="s">
        <v>122</v>
      </c>
      <c r="T4" s="72" t="s">
        <v>115</v>
      </c>
      <c r="U4" s="72" t="s">
        <v>116</v>
      </c>
      <c r="V4" s="124" t="s">
        <v>823</v>
      </c>
      <c r="W4" s="41" t="s">
        <v>117</v>
      </c>
      <c r="X4" s="48" t="s">
        <v>47</v>
      </c>
      <c r="Y4" s="16"/>
    </row>
    <row r="5" spans="1:25" ht="15.75" customHeight="1">
      <c r="A5" s="61">
        <v>1</v>
      </c>
      <c r="B5" s="95" t="s">
        <v>423</v>
      </c>
      <c r="C5" s="96" t="s">
        <v>424</v>
      </c>
      <c r="D5" s="97" t="s">
        <v>155</v>
      </c>
      <c r="E5" s="57">
        <v>10</v>
      </c>
      <c r="F5" s="57">
        <v>3</v>
      </c>
      <c r="G5" s="68" t="str">
        <f>VLOOKUP(B5,'[6]Sheet1'!$B$10:$H$53,7,0)</f>
        <v>Giỏi</v>
      </c>
      <c r="H5" s="57">
        <f aca="true" t="shared" si="0" ref="H5:H48">IF(G5="Kém",1,IF(G5="Yếu",3,IF(G5="Trung bình",5,IF(G5="tbk",7,IF(G5="Khá",8,IF(G5="Giỏi",9,IF(G5="xuất sắc",10)))))))</f>
        <v>9</v>
      </c>
      <c r="I5" s="58">
        <f aca="true" t="shared" si="1" ref="I5:I48">ROUND((H5+F5),0)</f>
        <v>12</v>
      </c>
      <c r="J5" s="59">
        <v>20</v>
      </c>
      <c r="K5" s="58">
        <f aca="true" t="shared" si="2" ref="K5:K48">J5</f>
        <v>20</v>
      </c>
      <c r="L5" s="59">
        <v>20</v>
      </c>
      <c r="M5" s="58">
        <f aca="true" t="shared" si="3" ref="M5:M26">L5</f>
        <v>20</v>
      </c>
      <c r="N5" s="59">
        <v>25</v>
      </c>
      <c r="O5" s="58">
        <f aca="true" t="shared" si="4" ref="O5:O26">N5</f>
        <v>25</v>
      </c>
      <c r="P5" s="59"/>
      <c r="Q5" s="59"/>
      <c r="R5" s="59">
        <v>10</v>
      </c>
      <c r="S5" s="59">
        <f aca="true" t="shared" si="5" ref="S5:S48">P5+Q5+R5</f>
        <v>10</v>
      </c>
      <c r="T5" s="47">
        <f aca="true" t="shared" si="6" ref="T5:T26">ROUND((I5+K5+M5+O5+S5),0)</f>
        <v>87</v>
      </c>
      <c r="U5" s="100"/>
      <c r="V5" s="125"/>
      <c r="W5" s="46">
        <f aca="true" t="shared" si="7" ref="W5:W48">T5-U5-V5</f>
        <v>87</v>
      </c>
      <c r="X5" s="29" t="str">
        <f aca="true" t="shared" si="8" ref="X5:X48">IF(W5&lt;35,"Kém",IF(W5&lt;50,"Yếu",IF(W5&lt;65,"TB",IF(W5&lt;80,"Khá",IF(W5&lt;90,"Tốt","XS")))))</f>
        <v>Tốt</v>
      </c>
      <c r="Y5" s="93" t="s">
        <v>952</v>
      </c>
    </row>
    <row r="6" spans="1:25" ht="15.75" customHeight="1">
      <c r="A6" s="61">
        <f aca="true" t="shared" si="9" ref="A6:A48">A5+1</f>
        <v>2</v>
      </c>
      <c r="B6" s="95" t="s">
        <v>425</v>
      </c>
      <c r="C6" s="96" t="s">
        <v>87</v>
      </c>
      <c r="D6" s="97" t="s">
        <v>426</v>
      </c>
      <c r="E6" s="57">
        <v>3</v>
      </c>
      <c r="F6" s="57">
        <v>3</v>
      </c>
      <c r="G6" s="68" t="str">
        <f>VLOOKUP(B6,'[6]Sheet1'!$B$10:$H$53,7,0)</f>
        <v>Yếu</v>
      </c>
      <c r="H6" s="57">
        <f t="shared" si="0"/>
        <v>3</v>
      </c>
      <c r="I6" s="58">
        <f t="shared" si="1"/>
        <v>6</v>
      </c>
      <c r="J6" s="59">
        <v>25</v>
      </c>
      <c r="K6" s="58">
        <f t="shared" si="2"/>
        <v>25</v>
      </c>
      <c r="L6" s="59">
        <v>20</v>
      </c>
      <c r="M6" s="58">
        <f t="shared" si="3"/>
        <v>20</v>
      </c>
      <c r="N6" s="59">
        <v>25</v>
      </c>
      <c r="O6" s="58">
        <f t="shared" si="4"/>
        <v>25</v>
      </c>
      <c r="P6" s="59"/>
      <c r="Q6" s="59"/>
      <c r="R6" s="59"/>
      <c r="S6" s="59">
        <f t="shared" si="5"/>
        <v>0</v>
      </c>
      <c r="T6" s="47">
        <f t="shared" si="6"/>
        <v>76</v>
      </c>
      <c r="U6" s="45"/>
      <c r="V6" s="125"/>
      <c r="W6" s="46">
        <f t="shared" si="7"/>
        <v>76</v>
      </c>
      <c r="X6" s="29" t="str">
        <f t="shared" si="8"/>
        <v>Khá</v>
      </c>
      <c r="Y6" s="93"/>
    </row>
    <row r="7" spans="1:25" ht="16.5" customHeight="1">
      <c r="A7" s="61">
        <v>3</v>
      </c>
      <c r="B7" s="95" t="s">
        <v>427</v>
      </c>
      <c r="C7" s="96" t="s">
        <v>134</v>
      </c>
      <c r="D7" s="97" t="s">
        <v>72</v>
      </c>
      <c r="E7" s="57">
        <v>3</v>
      </c>
      <c r="F7" s="57">
        <v>3</v>
      </c>
      <c r="G7" s="68" t="str">
        <f>VLOOKUP(B7,'[6]Sheet1'!$B$10:$H$53,7,0)</f>
        <v>Trung bình</v>
      </c>
      <c r="H7" s="57">
        <f t="shared" si="0"/>
        <v>5</v>
      </c>
      <c r="I7" s="58">
        <f t="shared" si="1"/>
        <v>8</v>
      </c>
      <c r="J7" s="59">
        <v>25</v>
      </c>
      <c r="K7" s="58">
        <f t="shared" si="2"/>
        <v>25</v>
      </c>
      <c r="L7" s="59">
        <v>20</v>
      </c>
      <c r="M7" s="58">
        <f t="shared" si="3"/>
        <v>20</v>
      </c>
      <c r="N7" s="59">
        <v>25</v>
      </c>
      <c r="O7" s="58">
        <f t="shared" si="4"/>
        <v>25</v>
      </c>
      <c r="P7" s="59"/>
      <c r="Q7" s="59"/>
      <c r="R7" s="59">
        <v>1</v>
      </c>
      <c r="S7" s="59">
        <f t="shared" si="5"/>
        <v>1</v>
      </c>
      <c r="T7" s="47">
        <f t="shared" si="6"/>
        <v>79</v>
      </c>
      <c r="U7" s="45"/>
      <c r="V7" s="125"/>
      <c r="W7" s="46">
        <f t="shared" si="7"/>
        <v>79</v>
      </c>
      <c r="X7" s="29" t="str">
        <f t="shared" si="8"/>
        <v>Khá</v>
      </c>
      <c r="Y7" s="60"/>
    </row>
    <row r="8" spans="1:25" ht="16.5" customHeight="1">
      <c r="A8" s="61">
        <f t="shared" si="9"/>
        <v>4</v>
      </c>
      <c r="B8" s="95" t="s">
        <v>428</v>
      </c>
      <c r="C8" s="96" t="s">
        <v>429</v>
      </c>
      <c r="D8" s="97" t="s">
        <v>430</v>
      </c>
      <c r="E8" s="57">
        <v>3</v>
      </c>
      <c r="F8" s="57">
        <v>3</v>
      </c>
      <c r="G8" s="68" t="str">
        <f>VLOOKUP(B8,'[6]Sheet1'!$B$10:$H$53,7,0)</f>
        <v>Yếu</v>
      </c>
      <c r="H8" s="57">
        <f t="shared" si="0"/>
        <v>3</v>
      </c>
      <c r="I8" s="58">
        <f t="shared" si="1"/>
        <v>6</v>
      </c>
      <c r="J8" s="59">
        <v>25</v>
      </c>
      <c r="K8" s="58">
        <f t="shared" si="2"/>
        <v>25</v>
      </c>
      <c r="L8" s="59">
        <v>20</v>
      </c>
      <c r="M8" s="58">
        <f t="shared" si="3"/>
        <v>20</v>
      </c>
      <c r="N8" s="59">
        <v>25</v>
      </c>
      <c r="O8" s="58">
        <f t="shared" si="4"/>
        <v>25</v>
      </c>
      <c r="P8" s="59"/>
      <c r="Q8" s="59"/>
      <c r="R8" s="59">
        <v>1</v>
      </c>
      <c r="S8" s="59">
        <f t="shared" si="5"/>
        <v>1</v>
      </c>
      <c r="T8" s="47">
        <f t="shared" si="6"/>
        <v>77</v>
      </c>
      <c r="U8" s="45"/>
      <c r="V8" s="125"/>
      <c r="W8" s="46">
        <f t="shared" si="7"/>
        <v>77</v>
      </c>
      <c r="X8" s="29" t="str">
        <f t="shared" si="8"/>
        <v>Khá</v>
      </c>
      <c r="Y8" s="60"/>
    </row>
    <row r="9" spans="1:25" ht="16.5" customHeight="1">
      <c r="A9" s="61">
        <f t="shared" si="9"/>
        <v>5</v>
      </c>
      <c r="B9" s="95" t="s">
        <v>431</v>
      </c>
      <c r="C9" s="96" t="s">
        <v>432</v>
      </c>
      <c r="D9" s="97" t="s">
        <v>11</v>
      </c>
      <c r="E9" s="57">
        <v>3</v>
      </c>
      <c r="F9" s="57">
        <v>3</v>
      </c>
      <c r="G9" s="68" t="str">
        <f>VLOOKUP(B9,'[6]Sheet1'!$B$10:$H$53,7,0)</f>
        <v>Trung bình</v>
      </c>
      <c r="H9" s="57">
        <f t="shared" si="0"/>
        <v>5</v>
      </c>
      <c r="I9" s="58">
        <f t="shared" si="1"/>
        <v>8</v>
      </c>
      <c r="J9" s="59">
        <v>25</v>
      </c>
      <c r="K9" s="58">
        <f t="shared" si="2"/>
        <v>25</v>
      </c>
      <c r="L9" s="59">
        <v>20</v>
      </c>
      <c r="M9" s="58">
        <f t="shared" si="3"/>
        <v>20</v>
      </c>
      <c r="N9" s="59">
        <v>25</v>
      </c>
      <c r="O9" s="58">
        <f t="shared" si="4"/>
        <v>25</v>
      </c>
      <c r="P9" s="59"/>
      <c r="Q9" s="59"/>
      <c r="R9" s="59"/>
      <c r="S9" s="59">
        <f t="shared" si="5"/>
        <v>0</v>
      </c>
      <c r="T9" s="47">
        <f t="shared" si="6"/>
        <v>78</v>
      </c>
      <c r="U9" s="100"/>
      <c r="V9" s="125"/>
      <c r="W9" s="46">
        <f t="shared" si="7"/>
        <v>78</v>
      </c>
      <c r="X9" s="29" t="str">
        <f t="shared" si="8"/>
        <v>Khá</v>
      </c>
      <c r="Y9" s="93"/>
    </row>
    <row r="10" spans="1:25" ht="16.5" customHeight="1">
      <c r="A10" s="61">
        <f t="shared" si="9"/>
        <v>6</v>
      </c>
      <c r="B10" s="95" t="s">
        <v>433</v>
      </c>
      <c r="C10" s="96" t="s">
        <v>434</v>
      </c>
      <c r="D10" s="97" t="s">
        <v>156</v>
      </c>
      <c r="E10" s="57">
        <v>2</v>
      </c>
      <c r="F10" s="57">
        <v>3</v>
      </c>
      <c r="G10" s="68" t="str">
        <f>VLOOKUP(B10,'[6]Sheet1'!$B$10:$H$53,7,0)</f>
        <v>Yếu</v>
      </c>
      <c r="H10" s="57">
        <f t="shared" si="0"/>
        <v>3</v>
      </c>
      <c r="I10" s="58">
        <f t="shared" si="1"/>
        <v>6</v>
      </c>
      <c r="J10" s="59">
        <v>25</v>
      </c>
      <c r="K10" s="58">
        <f t="shared" si="2"/>
        <v>25</v>
      </c>
      <c r="L10" s="59">
        <v>20</v>
      </c>
      <c r="M10" s="58">
        <f t="shared" si="3"/>
        <v>20</v>
      </c>
      <c r="N10" s="59">
        <v>25</v>
      </c>
      <c r="O10" s="58">
        <f t="shared" si="4"/>
        <v>25</v>
      </c>
      <c r="P10" s="59"/>
      <c r="Q10" s="59"/>
      <c r="R10" s="59"/>
      <c r="S10" s="59">
        <f t="shared" si="5"/>
        <v>0</v>
      </c>
      <c r="T10" s="47">
        <f t="shared" si="6"/>
        <v>76</v>
      </c>
      <c r="U10" s="45"/>
      <c r="V10" s="125"/>
      <c r="W10" s="46">
        <f t="shared" si="7"/>
        <v>76</v>
      </c>
      <c r="X10" s="29" t="str">
        <f t="shared" si="8"/>
        <v>Khá</v>
      </c>
      <c r="Y10" s="60"/>
    </row>
    <row r="11" spans="1:25" ht="16.5" customHeight="1">
      <c r="A11" s="61">
        <f t="shared" si="9"/>
        <v>7</v>
      </c>
      <c r="B11" s="95" t="s">
        <v>435</v>
      </c>
      <c r="C11" s="96" t="s">
        <v>204</v>
      </c>
      <c r="D11" s="97" t="s">
        <v>181</v>
      </c>
      <c r="E11" s="57">
        <v>20</v>
      </c>
      <c r="F11" s="57">
        <v>3</v>
      </c>
      <c r="G11" s="68" t="str">
        <f>VLOOKUP(B11,'[6]Sheet1'!$B$10:$H$53,7,0)</f>
        <v>Khá</v>
      </c>
      <c r="H11" s="57">
        <f t="shared" si="0"/>
        <v>8</v>
      </c>
      <c r="I11" s="58">
        <f t="shared" si="1"/>
        <v>11</v>
      </c>
      <c r="J11" s="59">
        <v>25</v>
      </c>
      <c r="K11" s="58">
        <f t="shared" si="2"/>
        <v>25</v>
      </c>
      <c r="L11" s="59">
        <v>20</v>
      </c>
      <c r="M11" s="58">
        <f t="shared" si="3"/>
        <v>20</v>
      </c>
      <c r="N11" s="59">
        <v>25</v>
      </c>
      <c r="O11" s="58">
        <f t="shared" si="4"/>
        <v>25</v>
      </c>
      <c r="P11" s="59"/>
      <c r="Q11" s="59"/>
      <c r="R11" s="59"/>
      <c r="S11" s="59">
        <f t="shared" si="5"/>
        <v>0</v>
      </c>
      <c r="T11" s="47">
        <f t="shared" si="6"/>
        <v>81</v>
      </c>
      <c r="U11" s="45"/>
      <c r="V11" s="125"/>
      <c r="W11" s="46">
        <f t="shared" si="7"/>
        <v>81</v>
      </c>
      <c r="X11" s="29" t="str">
        <f t="shared" si="8"/>
        <v>Tốt</v>
      </c>
      <c r="Y11" s="60"/>
    </row>
    <row r="12" spans="1:25" ht="16.5" customHeight="1">
      <c r="A12" s="61">
        <f t="shared" si="9"/>
        <v>8</v>
      </c>
      <c r="B12" s="95" t="s">
        <v>436</v>
      </c>
      <c r="C12" s="96" t="s">
        <v>203</v>
      </c>
      <c r="D12" s="97" t="s">
        <v>437</v>
      </c>
      <c r="E12" s="57">
        <v>10</v>
      </c>
      <c r="F12" s="57">
        <v>3</v>
      </c>
      <c r="G12" s="68" t="str">
        <f>VLOOKUP(B12,'[6]Sheet1'!$B$10:$H$53,7,0)</f>
        <v>Giỏi</v>
      </c>
      <c r="H12" s="57">
        <f t="shared" si="0"/>
        <v>9</v>
      </c>
      <c r="I12" s="58">
        <f t="shared" si="1"/>
        <v>12</v>
      </c>
      <c r="J12" s="59">
        <v>25</v>
      </c>
      <c r="K12" s="58">
        <f t="shared" si="2"/>
        <v>25</v>
      </c>
      <c r="L12" s="59">
        <v>20</v>
      </c>
      <c r="M12" s="58">
        <f t="shared" si="3"/>
        <v>20</v>
      </c>
      <c r="N12" s="59">
        <v>25</v>
      </c>
      <c r="O12" s="58">
        <f t="shared" si="4"/>
        <v>25</v>
      </c>
      <c r="P12" s="59">
        <v>8</v>
      </c>
      <c r="Q12" s="59"/>
      <c r="R12" s="59">
        <v>1</v>
      </c>
      <c r="S12" s="59">
        <f t="shared" si="5"/>
        <v>9</v>
      </c>
      <c r="T12" s="47">
        <f t="shared" si="6"/>
        <v>91</v>
      </c>
      <c r="U12" s="45"/>
      <c r="V12" s="125"/>
      <c r="W12" s="46">
        <f t="shared" si="7"/>
        <v>91</v>
      </c>
      <c r="X12" s="29" t="str">
        <f t="shared" si="8"/>
        <v>XS</v>
      </c>
      <c r="Y12" s="93"/>
    </row>
    <row r="13" spans="1:25" ht="16.5" customHeight="1">
      <c r="A13" s="61">
        <f t="shared" si="9"/>
        <v>9</v>
      </c>
      <c r="B13" s="95" t="s">
        <v>438</v>
      </c>
      <c r="C13" s="96" t="s">
        <v>125</v>
      </c>
      <c r="D13" s="97" t="s">
        <v>97</v>
      </c>
      <c r="E13" s="57">
        <v>3</v>
      </c>
      <c r="F13" s="57">
        <v>3</v>
      </c>
      <c r="G13" s="68" t="str">
        <f>VLOOKUP(B13,'[6]Sheet1'!$B$10:$H$53,7,0)</f>
        <v>Trung bình</v>
      </c>
      <c r="H13" s="57">
        <f t="shared" si="0"/>
        <v>5</v>
      </c>
      <c r="I13" s="58">
        <f t="shared" si="1"/>
        <v>8</v>
      </c>
      <c r="J13" s="59">
        <v>25</v>
      </c>
      <c r="K13" s="58">
        <f t="shared" si="2"/>
        <v>25</v>
      </c>
      <c r="L13" s="59">
        <v>20</v>
      </c>
      <c r="M13" s="58">
        <f t="shared" si="3"/>
        <v>20</v>
      </c>
      <c r="N13" s="59">
        <v>25</v>
      </c>
      <c r="O13" s="58">
        <f t="shared" si="4"/>
        <v>25</v>
      </c>
      <c r="P13" s="59"/>
      <c r="Q13" s="59"/>
      <c r="R13" s="59">
        <v>1</v>
      </c>
      <c r="S13" s="59">
        <f t="shared" si="5"/>
        <v>1</v>
      </c>
      <c r="T13" s="47">
        <f t="shared" si="6"/>
        <v>79</v>
      </c>
      <c r="U13" s="45"/>
      <c r="V13" s="125"/>
      <c r="W13" s="46">
        <f t="shared" si="7"/>
        <v>79</v>
      </c>
      <c r="X13" s="29" t="str">
        <f t="shared" si="8"/>
        <v>Khá</v>
      </c>
      <c r="Y13" s="60"/>
    </row>
    <row r="14" spans="1:25" ht="16.5" customHeight="1">
      <c r="A14" s="61">
        <f t="shared" si="9"/>
        <v>10</v>
      </c>
      <c r="B14" s="95" t="s">
        <v>439</v>
      </c>
      <c r="C14" s="96" t="s">
        <v>440</v>
      </c>
      <c r="D14" s="97" t="s">
        <v>75</v>
      </c>
      <c r="E14" s="57">
        <v>8</v>
      </c>
      <c r="F14" s="57">
        <v>3</v>
      </c>
      <c r="G14" s="68" t="str">
        <f>VLOOKUP(B14,'[6]Sheet1'!$B$10:$H$53,7,0)</f>
        <v>Trung bình</v>
      </c>
      <c r="H14" s="57">
        <f t="shared" si="0"/>
        <v>5</v>
      </c>
      <c r="I14" s="58">
        <f t="shared" si="1"/>
        <v>8</v>
      </c>
      <c r="J14" s="59">
        <v>25</v>
      </c>
      <c r="K14" s="58">
        <f t="shared" si="2"/>
        <v>25</v>
      </c>
      <c r="L14" s="59">
        <v>20</v>
      </c>
      <c r="M14" s="58">
        <f t="shared" si="3"/>
        <v>20</v>
      </c>
      <c r="N14" s="59">
        <v>25</v>
      </c>
      <c r="O14" s="58">
        <f t="shared" si="4"/>
        <v>25</v>
      </c>
      <c r="P14" s="59"/>
      <c r="Q14" s="59"/>
      <c r="R14" s="59">
        <v>1</v>
      </c>
      <c r="S14" s="59">
        <f t="shared" si="5"/>
        <v>1</v>
      </c>
      <c r="T14" s="47">
        <f t="shared" si="6"/>
        <v>79</v>
      </c>
      <c r="U14" s="45"/>
      <c r="V14" s="125"/>
      <c r="W14" s="46">
        <f t="shared" si="7"/>
        <v>79</v>
      </c>
      <c r="X14" s="29" t="str">
        <f t="shared" si="8"/>
        <v>Khá</v>
      </c>
      <c r="Y14" s="60"/>
    </row>
    <row r="15" spans="1:25" ht="16.5" customHeight="1">
      <c r="A15" s="61">
        <f t="shared" si="9"/>
        <v>11</v>
      </c>
      <c r="B15" s="95" t="s">
        <v>441</v>
      </c>
      <c r="C15" s="96" t="s">
        <v>442</v>
      </c>
      <c r="D15" s="97" t="s">
        <v>133</v>
      </c>
      <c r="E15" s="57">
        <v>10</v>
      </c>
      <c r="F15" s="57">
        <v>3</v>
      </c>
      <c r="G15" s="68" t="str">
        <f>VLOOKUP(B15,'[6]Sheet1'!$B$10:$H$53,7,0)</f>
        <v>Khá</v>
      </c>
      <c r="H15" s="57">
        <f t="shared" si="0"/>
        <v>8</v>
      </c>
      <c r="I15" s="58">
        <f t="shared" si="1"/>
        <v>11</v>
      </c>
      <c r="J15" s="59">
        <v>25</v>
      </c>
      <c r="K15" s="58">
        <f t="shared" si="2"/>
        <v>25</v>
      </c>
      <c r="L15" s="59">
        <v>20</v>
      </c>
      <c r="M15" s="58">
        <f t="shared" si="3"/>
        <v>20</v>
      </c>
      <c r="N15" s="59">
        <v>25</v>
      </c>
      <c r="O15" s="58">
        <f t="shared" si="4"/>
        <v>25</v>
      </c>
      <c r="P15" s="59"/>
      <c r="Q15" s="59"/>
      <c r="R15" s="59">
        <v>1</v>
      </c>
      <c r="S15" s="59">
        <f t="shared" si="5"/>
        <v>1</v>
      </c>
      <c r="T15" s="47">
        <f t="shared" si="6"/>
        <v>82</v>
      </c>
      <c r="U15" s="45"/>
      <c r="V15" s="125"/>
      <c r="W15" s="46">
        <f t="shared" si="7"/>
        <v>82</v>
      </c>
      <c r="X15" s="29" t="str">
        <f t="shared" si="8"/>
        <v>Tốt</v>
      </c>
      <c r="Y15" s="94"/>
    </row>
    <row r="16" spans="1:25" ht="16.5" customHeight="1">
      <c r="A16" s="61">
        <f t="shared" si="9"/>
        <v>12</v>
      </c>
      <c r="B16" s="95" t="s">
        <v>443</v>
      </c>
      <c r="C16" s="96" t="s">
        <v>444</v>
      </c>
      <c r="D16" s="97" t="s">
        <v>57</v>
      </c>
      <c r="E16" s="57">
        <v>10</v>
      </c>
      <c r="F16" s="57">
        <v>3</v>
      </c>
      <c r="G16" s="68" t="str">
        <f>VLOOKUP(B16,'[6]Sheet1'!$B$10:$H$53,7,0)</f>
        <v>Giỏi</v>
      </c>
      <c r="H16" s="57">
        <f t="shared" si="0"/>
        <v>9</v>
      </c>
      <c r="I16" s="58">
        <f t="shared" si="1"/>
        <v>12</v>
      </c>
      <c r="J16" s="59">
        <v>25</v>
      </c>
      <c r="K16" s="58">
        <f t="shared" si="2"/>
        <v>25</v>
      </c>
      <c r="L16" s="59">
        <v>20</v>
      </c>
      <c r="M16" s="58">
        <f t="shared" si="3"/>
        <v>20</v>
      </c>
      <c r="N16" s="59">
        <v>25</v>
      </c>
      <c r="O16" s="58">
        <f t="shared" si="4"/>
        <v>25</v>
      </c>
      <c r="P16" s="59"/>
      <c r="Q16" s="59"/>
      <c r="R16" s="59">
        <v>1</v>
      </c>
      <c r="S16" s="59">
        <f t="shared" si="5"/>
        <v>1</v>
      </c>
      <c r="T16" s="47">
        <f t="shared" si="6"/>
        <v>83</v>
      </c>
      <c r="U16" s="45"/>
      <c r="V16" s="125"/>
      <c r="W16" s="46">
        <f t="shared" si="7"/>
        <v>83</v>
      </c>
      <c r="X16" s="29" t="str">
        <f t="shared" si="8"/>
        <v>Tốt</v>
      </c>
      <c r="Y16" s="94"/>
    </row>
    <row r="17" spans="1:25" ht="16.5" customHeight="1">
      <c r="A17" s="61">
        <f t="shared" si="9"/>
        <v>13</v>
      </c>
      <c r="B17" s="95" t="s">
        <v>445</v>
      </c>
      <c r="C17" s="96" t="s">
        <v>446</v>
      </c>
      <c r="D17" s="97" t="s">
        <v>140</v>
      </c>
      <c r="E17" s="57">
        <v>9</v>
      </c>
      <c r="F17" s="57">
        <v>3</v>
      </c>
      <c r="G17" s="68" t="str">
        <f>VLOOKUP(B17,'[6]Sheet1'!$B$10:$H$53,7,0)</f>
        <v>Trung bình</v>
      </c>
      <c r="H17" s="57">
        <f t="shared" si="0"/>
        <v>5</v>
      </c>
      <c r="I17" s="58">
        <f t="shared" si="1"/>
        <v>8</v>
      </c>
      <c r="J17" s="59">
        <v>25</v>
      </c>
      <c r="K17" s="58">
        <f t="shared" si="2"/>
        <v>25</v>
      </c>
      <c r="L17" s="59">
        <v>20</v>
      </c>
      <c r="M17" s="58">
        <f t="shared" si="3"/>
        <v>20</v>
      </c>
      <c r="N17" s="59">
        <v>25</v>
      </c>
      <c r="O17" s="58">
        <f t="shared" si="4"/>
        <v>25</v>
      </c>
      <c r="P17" s="59">
        <v>8</v>
      </c>
      <c r="Q17" s="59"/>
      <c r="R17" s="59"/>
      <c r="S17" s="59">
        <f t="shared" si="5"/>
        <v>8</v>
      </c>
      <c r="T17" s="47">
        <f t="shared" si="6"/>
        <v>86</v>
      </c>
      <c r="U17" s="100"/>
      <c r="V17" s="125"/>
      <c r="W17" s="46">
        <f t="shared" si="7"/>
        <v>86</v>
      </c>
      <c r="X17" s="29" t="str">
        <f t="shared" si="8"/>
        <v>Tốt</v>
      </c>
      <c r="Y17" s="60"/>
    </row>
    <row r="18" spans="1:25" ht="16.5" customHeight="1">
      <c r="A18" s="61">
        <f>A17+1</f>
        <v>14</v>
      </c>
      <c r="B18" s="95" t="s">
        <v>447</v>
      </c>
      <c r="C18" s="96" t="s">
        <v>190</v>
      </c>
      <c r="D18" s="97" t="s">
        <v>76</v>
      </c>
      <c r="E18" s="57">
        <v>10</v>
      </c>
      <c r="F18" s="57">
        <v>3</v>
      </c>
      <c r="G18" s="68" t="str">
        <f>VLOOKUP(B18,'[6]Sheet1'!$B$10:$H$53,7,0)</f>
        <v>Yếu</v>
      </c>
      <c r="H18" s="57">
        <f t="shared" si="0"/>
        <v>3</v>
      </c>
      <c r="I18" s="58">
        <f t="shared" si="1"/>
        <v>6</v>
      </c>
      <c r="J18" s="59">
        <v>25</v>
      </c>
      <c r="K18" s="58">
        <f t="shared" si="2"/>
        <v>25</v>
      </c>
      <c r="L18" s="59">
        <v>20</v>
      </c>
      <c r="M18" s="58">
        <f t="shared" si="3"/>
        <v>20</v>
      </c>
      <c r="N18" s="59">
        <v>25</v>
      </c>
      <c r="O18" s="58">
        <f t="shared" si="4"/>
        <v>25</v>
      </c>
      <c r="P18" s="59"/>
      <c r="Q18" s="59"/>
      <c r="R18" s="59"/>
      <c r="S18" s="59">
        <f t="shared" si="5"/>
        <v>0</v>
      </c>
      <c r="T18" s="47">
        <f t="shared" si="6"/>
        <v>76</v>
      </c>
      <c r="U18" s="45"/>
      <c r="V18" s="125"/>
      <c r="W18" s="46">
        <f t="shared" si="7"/>
        <v>76</v>
      </c>
      <c r="X18" s="29" t="str">
        <f t="shared" si="8"/>
        <v>Khá</v>
      </c>
      <c r="Y18" s="60"/>
    </row>
    <row r="19" spans="1:25" ht="16.5" customHeight="1">
      <c r="A19" s="61">
        <f>A18+1</f>
        <v>15</v>
      </c>
      <c r="B19" s="95" t="s">
        <v>448</v>
      </c>
      <c r="C19" s="96" t="s">
        <v>157</v>
      </c>
      <c r="D19" s="97" t="s">
        <v>89</v>
      </c>
      <c r="E19" s="57">
        <v>3</v>
      </c>
      <c r="F19" s="57">
        <v>3</v>
      </c>
      <c r="G19" s="68" t="str">
        <f>VLOOKUP(B19,'[6]Sheet1'!$B$10:$H$53,7,0)</f>
        <v>Yếu</v>
      </c>
      <c r="H19" s="57">
        <f t="shared" si="0"/>
        <v>3</v>
      </c>
      <c r="I19" s="58">
        <f t="shared" si="1"/>
        <v>6</v>
      </c>
      <c r="J19" s="59">
        <v>25</v>
      </c>
      <c r="K19" s="58">
        <f t="shared" si="2"/>
        <v>25</v>
      </c>
      <c r="L19" s="59">
        <v>19</v>
      </c>
      <c r="M19" s="58">
        <f t="shared" si="3"/>
        <v>19</v>
      </c>
      <c r="N19" s="59">
        <v>24</v>
      </c>
      <c r="O19" s="58">
        <f t="shared" si="4"/>
        <v>24</v>
      </c>
      <c r="P19" s="59"/>
      <c r="Q19" s="59"/>
      <c r="R19" s="59"/>
      <c r="S19" s="59">
        <f t="shared" si="5"/>
        <v>0</v>
      </c>
      <c r="T19" s="47">
        <f t="shared" si="6"/>
        <v>74</v>
      </c>
      <c r="U19" s="100"/>
      <c r="V19" s="125"/>
      <c r="W19" s="46">
        <f t="shared" si="7"/>
        <v>74</v>
      </c>
      <c r="X19" s="29" t="str">
        <f t="shared" si="8"/>
        <v>Khá</v>
      </c>
      <c r="Y19" s="60"/>
    </row>
    <row r="20" spans="1:25" ht="16.5" customHeight="1">
      <c r="A20" s="61">
        <f>A19+1</f>
        <v>16</v>
      </c>
      <c r="B20" s="95" t="s">
        <v>449</v>
      </c>
      <c r="C20" s="96" t="s">
        <v>394</v>
      </c>
      <c r="D20" s="97" t="s">
        <v>9</v>
      </c>
      <c r="E20" s="57">
        <v>3</v>
      </c>
      <c r="F20" s="57">
        <v>3</v>
      </c>
      <c r="G20" s="68" t="str">
        <f>VLOOKUP(B20,'[6]Sheet1'!$B$10:$H$53,7,0)</f>
        <v>Yếu</v>
      </c>
      <c r="H20" s="57">
        <f t="shared" si="0"/>
        <v>3</v>
      </c>
      <c r="I20" s="58">
        <f t="shared" si="1"/>
        <v>6</v>
      </c>
      <c r="J20" s="59">
        <v>25</v>
      </c>
      <c r="K20" s="58">
        <f t="shared" si="2"/>
        <v>25</v>
      </c>
      <c r="L20" s="59">
        <v>20</v>
      </c>
      <c r="M20" s="58">
        <f t="shared" si="3"/>
        <v>20</v>
      </c>
      <c r="N20" s="59">
        <v>25</v>
      </c>
      <c r="O20" s="58">
        <f t="shared" si="4"/>
        <v>25</v>
      </c>
      <c r="P20" s="59"/>
      <c r="Q20" s="59"/>
      <c r="R20" s="59">
        <v>1</v>
      </c>
      <c r="S20" s="59">
        <f t="shared" si="5"/>
        <v>1</v>
      </c>
      <c r="T20" s="47">
        <f t="shared" si="6"/>
        <v>77</v>
      </c>
      <c r="U20" s="100"/>
      <c r="V20" s="125"/>
      <c r="W20" s="46">
        <f t="shared" si="7"/>
        <v>77</v>
      </c>
      <c r="X20" s="29" t="str">
        <f t="shared" si="8"/>
        <v>Khá</v>
      </c>
      <c r="Y20" s="60"/>
    </row>
    <row r="21" spans="1:25" ht="16.5" customHeight="1">
      <c r="A21" s="61">
        <f t="shared" si="9"/>
        <v>17</v>
      </c>
      <c r="B21" s="95" t="s">
        <v>450</v>
      </c>
      <c r="C21" s="96" t="s">
        <v>451</v>
      </c>
      <c r="D21" s="97" t="s">
        <v>90</v>
      </c>
      <c r="E21" s="57"/>
      <c r="F21" s="57">
        <v>3</v>
      </c>
      <c r="G21" s="68" t="str">
        <f>VLOOKUP(B21,'[6]Sheet1'!$B$10:$H$53,7,0)</f>
        <v>Yếu</v>
      </c>
      <c r="H21" s="57">
        <f t="shared" si="0"/>
        <v>3</v>
      </c>
      <c r="I21" s="58">
        <f t="shared" si="1"/>
        <v>6</v>
      </c>
      <c r="J21" s="59"/>
      <c r="K21" s="58">
        <f t="shared" si="2"/>
        <v>0</v>
      </c>
      <c r="L21" s="59"/>
      <c r="M21" s="58">
        <f t="shared" si="3"/>
        <v>0</v>
      </c>
      <c r="N21" s="59"/>
      <c r="O21" s="58">
        <f t="shared" si="4"/>
        <v>0</v>
      </c>
      <c r="P21" s="59"/>
      <c r="Q21" s="59"/>
      <c r="R21" s="59"/>
      <c r="S21" s="59">
        <f t="shared" si="5"/>
        <v>0</v>
      </c>
      <c r="T21" s="47">
        <f t="shared" si="6"/>
        <v>6</v>
      </c>
      <c r="U21" s="45">
        <v>10</v>
      </c>
      <c r="V21" s="125"/>
      <c r="W21" s="46">
        <f t="shared" si="7"/>
        <v>-4</v>
      </c>
      <c r="X21" s="29" t="str">
        <f t="shared" si="8"/>
        <v>Kém</v>
      </c>
      <c r="Y21" s="60" t="s">
        <v>332</v>
      </c>
    </row>
    <row r="22" spans="1:25" ht="16.5" customHeight="1">
      <c r="A22" s="61">
        <f t="shared" si="9"/>
        <v>18</v>
      </c>
      <c r="B22" s="95" t="s">
        <v>452</v>
      </c>
      <c r="C22" s="96" t="s">
        <v>419</v>
      </c>
      <c r="D22" s="97" t="s">
        <v>6</v>
      </c>
      <c r="E22" s="57">
        <v>7</v>
      </c>
      <c r="F22" s="57">
        <v>3</v>
      </c>
      <c r="G22" s="68" t="str">
        <f>VLOOKUP(B22,'[6]Sheet1'!$B$10:$H$53,7,0)</f>
        <v>Yếu</v>
      </c>
      <c r="H22" s="57">
        <f t="shared" si="0"/>
        <v>3</v>
      </c>
      <c r="I22" s="58">
        <f t="shared" si="1"/>
        <v>6</v>
      </c>
      <c r="J22" s="59">
        <v>25</v>
      </c>
      <c r="K22" s="58">
        <f t="shared" si="2"/>
        <v>25</v>
      </c>
      <c r="L22" s="59">
        <v>20</v>
      </c>
      <c r="M22" s="58">
        <f t="shared" si="3"/>
        <v>20</v>
      </c>
      <c r="N22" s="59">
        <v>25</v>
      </c>
      <c r="O22" s="58">
        <f t="shared" si="4"/>
        <v>25</v>
      </c>
      <c r="P22" s="59"/>
      <c r="Q22" s="59"/>
      <c r="R22" s="59">
        <v>1</v>
      </c>
      <c r="S22" s="59">
        <f t="shared" si="5"/>
        <v>1</v>
      </c>
      <c r="T22" s="47">
        <f t="shared" si="6"/>
        <v>77</v>
      </c>
      <c r="U22" s="45">
        <v>10</v>
      </c>
      <c r="V22" s="125"/>
      <c r="W22" s="46">
        <f t="shared" si="7"/>
        <v>67</v>
      </c>
      <c r="X22" s="29" t="str">
        <f t="shared" si="8"/>
        <v>Khá</v>
      </c>
      <c r="Y22" s="60" t="s">
        <v>332</v>
      </c>
    </row>
    <row r="23" spans="1:25" ht="16.5" customHeight="1">
      <c r="A23" s="61">
        <f t="shared" si="9"/>
        <v>19</v>
      </c>
      <c r="B23" s="95" t="s">
        <v>453</v>
      </c>
      <c r="C23" s="96" t="s">
        <v>454</v>
      </c>
      <c r="D23" s="97" t="s">
        <v>52</v>
      </c>
      <c r="E23" s="57">
        <v>3</v>
      </c>
      <c r="F23" s="57">
        <v>3</v>
      </c>
      <c r="G23" s="68" t="str">
        <f>VLOOKUP(B23,'[6]Sheet1'!$B$10:$H$53,7,0)</f>
        <v>Yếu</v>
      </c>
      <c r="H23" s="57">
        <f t="shared" si="0"/>
        <v>3</v>
      </c>
      <c r="I23" s="58">
        <f t="shared" si="1"/>
        <v>6</v>
      </c>
      <c r="J23" s="59">
        <v>25</v>
      </c>
      <c r="K23" s="58">
        <f t="shared" si="2"/>
        <v>25</v>
      </c>
      <c r="L23" s="59">
        <v>20</v>
      </c>
      <c r="M23" s="58">
        <f t="shared" si="3"/>
        <v>20</v>
      </c>
      <c r="N23" s="59">
        <v>25</v>
      </c>
      <c r="O23" s="58">
        <f t="shared" si="4"/>
        <v>25</v>
      </c>
      <c r="P23" s="59"/>
      <c r="Q23" s="59"/>
      <c r="R23" s="59"/>
      <c r="S23" s="59">
        <f t="shared" si="5"/>
        <v>0</v>
      </c>
      <c r="T23" s="47">
        <f t="shared" si="6"/>
        <v>76</v>
      </c>
      <c r="U23" s="45">
        <v>10</v>
      </c>
      <c r="V23" s="125"/>
      <c r="W23" s="46">
        <f t="shared" si="7"/>
        <v>66</v>
      </c>
      <c r="X23" s="29" t="str">
        <f t="shared" si="8"/>
        <v>Khá</v>
      </c>
      <c r="Y23" s="60" t="s">
        <v>332</v>
      </c>
    </row>
    <row r="24" spans="1:25" ht="16.5" customHeight="1">
      <c r="A24" s="61">
        <f t="shared" si="9"/>
        <v>20</v>
      </c>
      <c r="B24" s="95" t="s">
        <v>455</v>
      </c>
      <c r="C24" s="96" t="s">
        <v>366</v>
      </c>
      <c r="D24" s="97" t="s">
        <v>52</v>
      </c>
      <c r="E24" s="57">
        <v>3</v>
      </c>
      <c r="F24" s="57">
        <v>3</v>
      </c>
      <c r="G24" s="68" t="str">
        <f>VLOOKUP(B24,'[6]Sheet1'!$B$10:$H$53,7,0)</f>
        <v>Khá</v>
      </c>
      <c r="H24" s="57">
        <f t="shared" si="0"/>
        <v>8</v>
      </c>
      <c r="I24" s="58">
        <f t="shared" si="1"/>
        <v>11</v>
      </c>
      <c r="J24" s="59">
        <v>25</v>
      </c>
      <c r="K24" s="58">
        <f t="shared" si="2"/>
        <v>25</v>
      </c>
      <c r="L24" s="59">
        <v>20</v>
      </c>
      <c r="M24" s="58">
        <f t="shared" si="3"/>
        <v>20</v>
      </c>
      <c r="N24" s="59">
        <v>25</v>
      </c>
      <c r="O24" s="58">
        <f t="shared" si="4"/>
        <v>25</v>
      </c>
      <c r="P24" s="59"/>
      <c r="Q24" s="59"/>
      <c r="R24" s="59"/>
      <c r="S24" s="59">
        <f t="shared" si="5"/>
        <v>0</v>
      </c>
      <c r="T24" s="47">
        <f t="shared" si="6"/>
        <v>81</v>
      </c>
      <c r="U24" s="45"/>
      <c r="V24" s="125"/>
      <c r="W24" s="46">
        <f t="shared" si="7"/>
        <v>81</v>
      </c>
      <c r="X24" s="29" t="str">
        <f t="shared" si="8"/>
        <v>Tốt</v>
      </c>
      <c r="Y24" s="60"/>
    </row>
    <row r="25" spans="1:25" ht="16.5" customHeight="1">
      <c r="A25" s="61">
        <f t="shared" si="9"/>
        <v>21</v>
      </c>
      <c r="B25" s="95" t="s">
        <v>456</v>
      </c>
      <c r="C25" s="96" t="s">
        <v>457</v>
      </c>
      <c r="D25" s="97" t="s">
        <v>458</v>
      </c>
      <c r="E25" s="57">
        <v>10</v>
      </c>
      <c r="F25" s="57">
        <v>3</v>
      </c>
      <c r="G25" s="68" t="str">
        <f>VLOOKUP(B25,'[6]Sheet1'!$B$10:$H$53,7,0)</f>
        <v>Khá</v>
      </c>
      <c r="H25" s="57">
        <f t="shared" si="0"/>
        <v>8</v>
      </c>
      <c r="I25" s="58">
        <f t="shared" si="1"/>
        <v>11</v>
      </c>
      <c r="J25" s="59">
        <v>25</v>
      </c>
      <c r="K25" s="58">
        <f t="shared" si="2"/>
        <v>25</v>
      </c>
      <c r="L25" s="59">
        <v>20</v>
      </c>
      <c r="M25" s="58">
        <f t="shared" si="3"/>
        <v>20</v>
      </c>
      <c r="N25" s="59">
        <v>25</v>
      </c>
      <c r="O25" s="58">
        <f t="shared" si="4"/>
        <v>25</v>
      </c>
      <c r="P25" s="59">
        <v>2</v>
      </c>
      <c r="Q25" s="59"/>
      <c r="R25" s="59">
        <v>1</v>
      </c>
      <c r="S25" s="59">
        <f t="shared" si="5"/>
        <v>3</v>
      </c>
      <c r="T25" s="47">
        <f t="shared" si="6"/>
        <v>84</v>
      </c>
      <c r="U25" s="100"/>
      <c r="V25" s="125"/>
      <c r="W25" s="46">
        <f t="shared" si="7"/>
        <v>84</v>
      </c>
      <c r="X25" s="29" t="str">
        <f t="shared" si="8"/>
        <v>Tốt</v>
      </c>
      <c r="Y25" s="60"/>
    </row>
    <row r="26" spans="1:25" ht="16.5" customHeight="1">
      <c r="A26" s="61">
        <f t="shared" si="9"/>
        <v>22</v>
      </c>
      <c r="B26" s="95" t="s">
        <v>459</v>
      </c>
      <c r="C26" s="96" t="s">
        <v>460</v>
      </c>
      <c r="D26" s="97" t="s">
        <v>461</v>
      </c>
      <c r="E26" s="57">
        <v>3</v>
      </c>
      <c r="F26" s="57">
        <v>3</v>
      </c>
      <c r="G26" s="68" t="str">
        <f>VLOOKUP(B26,'[6]Sheet1'!$B$10:$H$53,7,0)</f>
        <v>Yếu</v>
      </c>
      <c r="H26" s="57">
        <f t="shared" si="0"/>
        <v>3</v>
      </c>
      <c r="I26" s="58">
        <f t="shared" si="1"/>
        <v>6</v>
      </c>
      <c r="J26" s="59">
        <v>25</v>
      </c>
      <c r="K26" s="58">
        <f t="shared" si="2"/>
        <v>25</v>
      </c>
      <c r="L26" s="59">
        <v>20</v>
      </c>
      <c r="M26" s="58">
        <f t="shared" si="3"/>
        <v>20</v>
      </c>
      <c r="N26" s="59">
        <v>25</v>
      </c>
      <c r="O26" s="58">
        <f t="shared" si="4"/>
        <v>25</v>
      </c>
      <c r="P26" s="59"/>
      <c r="Q26" s="59"/>
      <c r="R26" s="59"/>
      <c r="S26" s="59">
        <f t="shared" si="5"/>
        <v>0</v>
      </c>
      <c r="T26" s="47">
        <f t="shared" si="6"/>
        <v>76</v>
      </c>
      <c r="U26" s="100"/>
      <c r="V26" s="125"/>
      <c r="W26" s="46">
        <f t="shared" si="7"/>
        <v>76</v>
      </c>
      <c r="X26" s="29" t="str">
        <f t="shared" si="8"/>
        <v>Khá</v>
      </c>
      <c r="Y26" s="94"/>
    </row>
    <row r="27" spans="1:25" ht="16.5" customHeight="1">
      <c r="A27" s="61">
        <f t="shared" si="9"/>
        <v>23</v>
      </c>
      <c r="B27" s="95" t="s">
        <v>462</v>
      </c>
      <c r="C27" s="96" t="s">
        <v>463</v>
      </c>
      <c r="D27" s="97" t="s">
        <v>464</v>
      </c>
      <c r="E27" s="57">
        <v>3</v>
      </c>
      <c r="F27" s="57">
        <v>3</v>
      </c>
      <c r="G27" s="68" t="str">
        <f>VLOOKUP(B27,'[6]Sheet1'!$B$10:$H$53,7,0)</f>
        <v>Khá</v>
      </c>
      <c r="H27" s="57">
        <f t="shared" si="0"/>
        <v>8</v>
      </c>
      <c r="I27" s="58">
        <f t="shared" si="1"/>
        <v>11</v>
      </c>
      <c r="J27" s="59">
        <v>25</v>
      </c>
      <c r="K27" s="58">
        <f t="shared" si="2"/>
        <v>25</v>
      </c>
      <c r="L27" s="59">
        <v>20</v>
      </c>
      <c r="M27" s="58">
        <f aca="true" t="shared" si="10" ref="M27:M48">L27</f>
        <v>20</v>
      </c>
      <c r="N27" s="59">
        <v>25</v>
      </c>
      <c r="O27" s="58">
        <f aca="true" t="shared" si="11" ref="O27:O48">N27</f>
        <v>25</v>
      </c>
      <c r="P27" s="59"/>
      <c r="Q27" s="59"/>
      <c r="R27" s="59">
        <v>1</v>
      </c>
      <c r="S27" s="59">
        <f t="shared" si="5"/>
        <v>1</v>
      </c>
      <c r="T27" s="47">
        <f aca="true" t="shared" si="12" ref="T27:T48">ROUND((I27+K27+M27+O27+S27),0)</f>
        <v>82</v>
      </c>
      <c r="U27" s="45"/>
      <c r="V27" s="125"/>
      <c r="W27" s="46">
        <f t="shared" si="7"/>
        <v>82</v>
      </c>
      <c r="X27" s="29" t="str">
        <f t="shared" si="8"/>
        <v>Tốt</v>
      </c>
      <c r="Y27" s="60"/>
    </row>
    <row r="28" spans="1:25" ht="16.5" customHeight="1">
      <c r="A28" s="61">
        <f t="shared" si="9"/>
        <v>24</v>
      </c>
      <c r="B28" s="95" t="s">
        <v>465</v>
      </c>
      <c r="C28" s="96" t="s">
        <v>466</v>
      </c>
      <c r="D28" s="97" t="s">
        <v>102</v>
      </c>
      <c r="E28" s="57">
        <v>1</v>
      </c>
      <c r="F28" s="57">
        <v>3</v>
      </c>
      <c r="G28" s="68" t="str">
        <f>VLOOKUP(B28,'[6]Sheet1'!$B$10:$H$53,7,0)</f>
        <v>Yếu</v>
      </c>
      <c r="H28" s="57">
        <f t="shared" si="0"/>
        <v>3</v>
      </c>
      <c r="I28" s="58">
        <f t="shared" si="1"/>
        <v>6</v>
      </c>
      <c r="J28" s="59">
        <v>25</v>
      </c>
      <c r="K28" s="58">
        <f t="shared" si="2"/>
        <v>25</v>
      </c>
      <c r="L28" s="59">
        <v>20</v>
      </c>
      <c r="M28" s="58">
        <f t="shared" si="10"/>
        <v>20</v>
      </c>
      <c r="N28" s="59">
        <v>25</v>
      </c>
      <c r="O28" s="58">
        <f t="shared" si="11"/>
        <v>25</v>
      </c>
      <c r="P28" s="59"/>
      <c r="Q28" s="59"/>
      <c r="R28" s="59"/>
      <c r="S28" s="59">
        <f t="shared" si="5"/>
        <v>0</v>
      </c>
      <c r="T28" s="47">
        <f t="shared" si="12"/>
        <v>76</v>
      </c>
      <c r="U28" s="45">
        <v>10</v>
      </c>
      <c r="V28" s="125"/>
      <c r="W28" s="46">
        <f t="shared" si="7"/>
        <v>66</v>
      </c>
      <c r="X28" s="29" t="str">
        <f t="shared" si="8"/>
        <v>Khá</v>
      </c>
      <c r="Y28" s="60" t="s">
        <v>332</v>
      </c>
    </row>
    <row r="29" spans="1:25" ht="16.5" customHeight="1">
      <c r="A29" s="61">
        <f t="shared" si="9"/>
        <v>25</v>
      </c>
      <c r="B29" s="95" t="s">
        <v>467</v>
      </c>
      <c r="C29" s="96" t="s">
        <v>468</v>
      </c>
      <c r="D29" s="97" t="s">
        <v>104</v>
      </c>
      <c r="E29" s="57"/>
      <c r="F29" s="57">
        <v>3</v>
      </c>
      <c r="G29" s="68" t="str">
        <f>VLOOKUP(B29,'[6]Sheet1'!$B$10:$H$53,7,0)</f>
        <v>Yếu</v>
      </c>
      <c r="H29" s="57">
        <f t="shared" si="0"/>
        <v>3</v>
      </c>
      <c r="I29" s="58">
        <f t="shared" si="1"/>
        <v>6</v>
      </c>
      <c r="J29" s="59"/>
      <c r="K29" s="58">
        <f t="shared" si="2"/>
        <v>0</v>
      </c>
      <c r="L29" s="59"/>
      <c r="M29" s="58">
        <f t="shared" si="10"/>
        <v>0</v>
      </c>
      <c r="N29" s="59"/>
      <c r="O29" s="58">
        <f t="shared" si="11"/>
        <v>0</v>
      </c>
      <c r="P29" s="59"/>
      <c r="Q29" s="59"/>
      <c r="R29" s="59"/>
      <c r="S29" s="59">
        <f t="shared" si="5"/>
        <v>0</v>
      </c>
      <c r="T29" s="47">
        <f t="shared" si="12"/>
        <v>6</v>
      </c>
      <c r="U29" s="100">
        <v>10</v>
      </c>
      <c r="V29" s="125"/>
      <c r="W29" s="46">
        <f t="shared" si="7"/>
        <v>-4</v>
      </c>
      <c r="X29" s="29" t="str">
        <f t="shared" si="8"/>
        <v>Kém</v>
      </c>
      <c r="Y29" s="60" t="s">
        <v>332</v>
      </c>
    </row>
    <row r="30" spans="1:25" ht="16.5" customHeight="1">
      <c r="A30" s="61">
        <f t="shared" si="9"/>
        <v>26</v>
      </c>
      <c r="B30" s="95" t="s">
        <v>469</v>
      </c>
      <c r="C30" s="96" t="s">
        <v>470</v>
      </c>
      <c r="D30" s="97" t="s">
        <v>471</v>
      </c>
      <c r="E30" s="57">
        <v>3</v>
      </c>
      <c r="F30" s="57">
        <v>3</v>
      </c>
      <c r="G30" s="68" t="str">
        <f>VLOOKUP(B30,'[6]Sheet1'!$B$10:$H$53,7,0)</f>
        <v>Trung bình</v>
      </c>
      <c r="H30" s="57">
        <f t="shared" si="0"/>
        <v>5</v>
      </c>
      <c r="I30" s="58">
        <f t="shared" si="1"/>
        <v>8</v>
      </c>
      <c r="J30" s="59">
        <v>25</v>
      </c>
      <c r="K30" s="58">
        <f t="shared" si="2"/>
        <v>25</v>
      </c>
      <c r="L30" s="59">
        <v>20</v>
      </c>
      <c r="M30" s="58">
        <f t="shared" si="10"/>
        <v>20</v>
      </c>
      <c r="N30" s="59">
        <v>25</v>
      </c>
      <c r="O30" s="58">
        <f t="shared" si="11"/>
        <v>25</v>
      </c>
      <c r="P30" s="59"/>
      <c r="Q30" s="59"/>
      <c r="R30" s="59">
        <v>1</v>
      </c>
      <c r="S30" s="59">
        <f t="shared" si="5"/>
        <v>1</v>
      </c>
      <c r="T30" s="47">
        <f t="shared" si="12"/>
        <v>79</v>
      </c>
      <c r="U30" s="45"/>
      <c r="V30" s="125"/>
      <c r="W30" s="46">
        <f t="shared" si="7"/>
        <v>79</v>
      </c>
      <c r="X30" s="29" t="str">
        <f t="shared" si="8"/>
        <v>Khá</v>
      </c>
      <c r="Y30" s="60"/>
    </row>
    <row r="31" spans="1:25" ht="16.5" customHeight="1">
      <c r="A31" s="61">
        <f t="shared" si="9"/>
        <v>27</v>
      </c>
      <c r="B31" s="95" t="s">
        <v>472</v>
      </c>
      <c r="C31" s="96" t="s">
        <v>58</v>
      </c>
      <c r="D31" s="97" t="s">
        <v>392</v>
      </c>
      <c r="E31" s="57">
        <v>3</v>
      </c>
      <c r="F31" s="57">
        <v>3</v>
      </c>
      <c r="G31" s="68" t="str">
        <f>VLOOKUP(B31,'[6]Sheet1'!$B$10:$H$53,7,0)</f>
        <v>Yếu</v>
      </c>
      <c r="H31" s="57">
        <f t="shared" si="0"/>
        <v>3</v>
      </c>
      <c r="I31" s="58">
        <f t="shared" si="1"/>
        <v>6</v>
      </c>
      <c r="J31" s="59">
        <v>25</v>
      </c>
      <c r="K31" s="58">
        <f t="shared" si="2"/>
        <v>25</v>
      </c>
      <c r="L31" s="59">
        <v>20</v>
      </c>
      <c r="M31" s="58">
        <f t="shared" si="10"/>
        <v>20</v>
      </c>
      <c r="N31" s="59">
        <v>25</v>
      </c>
      <c r="O31" s="58">
        <f t="shared" si="11"/>
        <v>25</v>
      </c>
      <c r="P31" s="59"/>
      <c r="Q31" s="59"/>
      <c r="R31" s="59"/>
      <c r="S31" s="59">
        <f t="shared" si="5"/>
        <v>0</v>
      </c>
      <c r="T31" s="47">
        <f t="shared" si="12"/>
        <v>76</v>
      </c>
      <c r="U31" s="45"/>
      <c r="V31" s="125"/>
      <c r="W31" s="46">
        <f t="shared" si="7"/>
        <v>76</v>
      </c>
      <c r="X31" s="29" t="str">
        <f t="shared" si="8"/>
        <v>Khá</v>
      </c>
      <c r="Y31" s="94"/>
    </row>
    <row r="32" spans="1:25" ht="16.5" customHeight="1">
      <c r="A32" s="61">
        <f t="shared" si="9"/>
        <v>28</v>
      </c>
      <c r="B32" s="95" t="s">
        <v>473</v>
      </c>
      <c r="C32" s="96" t="s">
        <v>474</v>
      </c>
      <c r="D32" s="97" t="s">
        <v>65</v>
      </c>
      <c r="E32" s="57">
        <v>3</v>
      </c>
      <c r="F32" s="57">
        <v>3</v>
      </c>
      <c r="G32" s="68" t="str">
        <f>VLOOKUP(B32,'[6]Sheet1'!$B$10:$H$53,7,0)</f>
        <v>Yếu</v>
      </c>
      <c r="H32" s="57">
        <f t="shared" si="0"/>
        <v>3</v>
      </c>
      <c r="I32" s="58">
        <f t="shared" si="1"/>
        <v>6</v>
      </c>
      <c r="J32" s="59">
        <v>25</v>
      </c>
      <c r="K32" s="58">
        <f t="shared" si="2"/>
        <v>25</v>
      </c>
      <c r="L32" s="59">
        <v>20</v>
      </c>
      <c r="M32" s="58">
        <v>10</v>
      </c>
      <c r="N32" s="59">
        <v>25</v>
      </c>
      <c r="O32" s="58">
        <f t="shared" si="11"/>
        <v>25</v>
      </c>
      <c r="P32" s="59"/>
      <c r="Q32" s="59"/>
      <c r="R32" s="59"/>
      <c r="S32" s="59">
        <f t="shared" si="5"/>
        <v>0</v>
      </c>
      <c r="T32" s="47">
        <f t="shared" si="12"/>
        <v>66</v>
      </c>
      <c r="U32" s="45"/>
      <c r="V32" s="125"/>
      <c r="W32" s="46">
        <f t="shared" si="7"/>
        <v>66</v>
      </c>
      <c r="X32" s="29" t="str">
        <f t="shared" si="8"/>
        <v>Khá</v>
      </c>
      <c r="Y32" s="60"/>
    </row>
    <row r="33" spans="1:25" ht="16.5" customHeight="1">
      <c r="A33" s="61">
        <f t="shared" si="9"/>
        <v>29</v>
      </c>
      <c r="B33" s="95" t="s">
        <v>475</v>
      </c>
      <c r="C33" s="96" t="s">
        <v>476</v>
      </c>
      <c r="D33" s="97" t="s">
        <v>163</v>
      </c>
      <c r="E33" s="57">
        <v>3</v>
      </c>
      <c r="F33" s="57">
        <v>3</v>
      </c>
      <c r="G33" s="68" t="str">
        <f>VLOOKUP(B33,'[6]Sheet1'!$B$10:$H$53,7,0)</f>
        <v>Yếu</v>
      </c>
      <c r="H33" s="57">
        <f t="shared" si="0"/>
        <v>3</v>
      </c>
      <c r="I33" s="58">
        <f t="shared" si="1"/>
        <v>6</v>
      </c>
      <c r="J33" s="59">
        <v>25</v>
      </c>
      <c r="K33" s="58">
        <f t="shared" si="2"/>
        <v>25</v>
      </c>
      <c r="L33" s="59">
        <v>20</v>
      </c>
      <c r="M33" s="58">
        <f t="shared" si="10"/>
        <v>20</v>
      </c>
      <c r="N33" s="59">
        <v>25</v>
      </c>
      <c r="O33" s="58">
        <f t="shared" si="11"/>
        <v>25</v>
      </c>
      <c r="P33" s="59"/>
      <c r="Q33" s="59"/>
      <c r="R33" s="59"/>
      <c r="S33" s="59">
        <f t="shared" si="5"/>
        <v>0</v>
      </c>
      <c r="T33" s="47">
        <f t="shared" si="12"/>
        <v>76</v>
      </c>
      <c r="U33" s="100"/>
      <c r="V33" s="125"/>
      <c r="W33" s="46">
        <f t="shared" si="7"/>
        <v>76</v>
      </c>
      <c r="X33" s="29" t="str">
        <f t="shared" si="8"/>
        <v>Khá</v>
      </c>
      <c r="Y33" s="60"/>
    </row>
    <row r="34" spans="1:25" ht="16.5" customHeight="1">
      <c r="A34" s="61">
        <f t="shared" si="9"/>
        <v>30</v>
      </c>
      <c r="B34" s="95" t="s">
        <v>477</v>
      </c>
      <c r="C34" s="96" t="s">
        <v>478</v>
      </c>
      <c r="D34" s="97" t="s">
        <v>67</v>
      </c>
      <c r="E34" s="57">
        <v>2</v>
      </c>
      <c r="F34" s="57">
        <v>3</v>
      </c>
      <c r="G34" s="68" t="str">
        <f>VLOOKUP(B34,'[6]Sheet1'!$B$10:$H$53,7,0)</f>
        <v>Yếu</v>
      </c>
      <c r="H34" s="57">
        <f t="shared" si="0"/>
        <v>3</v>
      </c>
      <c r="I34" s="58">
        <f t="shared" si="1"/>
        <v>6</v>
      </c>
      <c r="J34" s="59">
        <v>25</v>
      </c>
      <c r="K34" s="58">
        <f t="shared" si="2"/>
        <v>25</v>
      </c>
      <c r="L34" s="59">
        <v>20</v>
      </c>
      <c r="M34" s="58">
        <f t="shared" si="10"/>
        <v>20</v>
      </c>
      <c r="N34" s="59">
        <v>25</v>
      </c>
      <c r="O34" s="58">
        <f t="shared" si="11"/>
        <v>25</v>
      </c>
      <c r="P34" s="59"/>
      <c r="Q34" s="59"/>
      <c r="R34" s="59">
        <v>1</v>
      </c>
      <c r="S34" s="59">
        <f t="shared" si="5"/>
        <v>1</v>
      </c>
      <c r="T34" s="47">
        <f t="shared" si="12"/>
        <v>77</v>
      </c>
      <c r="U34" s="100"/>
      <c r="V34" s="125"/>
      <c r="W34" s="46">
        <f t="shared" si="7"/>
        <v>77</v>
      </c>
      <c r="X34" s="29" t="str">
        <f t="shared" si="8"/>
        <v>Khá</v>
      </c>
      <c r="Y34" s="60"/>
    </row>
    <row r="35" spans="1:25" ht="16.5" customHeight="1">
      <c r="A35" s="61">
        <f t="shared" si="9"/>
        <v>31</v>
      </c>
      <c r="B35" s="95" t="s">
        <v>479</v>
      </c>
      <c r="C35" s="96" t="s">
        <v>480</v>
      </c>
      <c r="D35" s="97" t="s">
        <v>327</v>
      </c>
      <c r="E35" s="57">
        <v>3</v>
      </c>
      <c r="F35" s="57">
        <v>3</v>
      </c>
      <c r="G35" s="68" t="str">
        <f>VLOOKUP(B35,'[6]Sheet1'!$B$10:$H$53,7,0)</f>
        <v>Khá</v>
      </c>
      <c r="H35" s="57">
        <f t="shared" si="0"/>
        <v>8</v>
      </c>
      <c r="I35" s="58">
        <f t="shared" si="1"/>
        <v>11</v>
      </c>
      <c r="J35" s="59">
        <v>25</v>
      </c>
      <c r="K35" s="58">
        <f t="shared" si="2"/>
        <v>25</v>
      </c>
      <c r="L35" s="59">
        <v>20</v>
      </c>
      <c r="M35" s="58">
        <f t="shared" si="10"/>
        <v>20</v>
      </c>
      <c r="N35" s="59">
        <v>25</v>
      </c>
      <c r="O35" s="58">
        <f t="shared" si="11"/>
        <v>25</v>
      </c>
      <c r="P35" s="59"/>
      <c r="Q35" s="59"/>
      <c r="R35" s="59">
        <v>1</v>
      </c>
      <c r="S35" s="59">
        <f t="shared" si="5"/>
        <v>1</v>
      </c>
      <c r="T35" s="47">
        <f t="shared" si="12"/>
        <v>82</v>
      </c>
      <c r="U35" s="45"/>
      <c r="V35" s="125"/>
      <c r="W35" s="46">
        <f t="shared" si="7"/>
        <v>82</v>
      </c>
      <c r="X35" s="29" t="str">
        <f t="shared" si="8"/>
        <v>Tốt</v>
      </c>
      <c r="Y35" s="60"/>
    </row>
    <row r="36" spans="1:25" ht="16.5" customHeight="1">
      <c r="A36" s="61">
        <f t="shared" si="9"/>
        <v>32</v>
      </c>
      <c r="B36" s="95" t="s">
        <v>482</v>
      </c>
      <c r="C36" s="96" t="s">
        <v>483</v>
      </c>
      <c r="D36" s="97" t="s">
        <v>164</v>
      </c>
      <c r="E36" s="57">
        <v>15</v>
      </c>
      <c r="F36" s="57">
        <v>3</v>
      </c>
      <c r="G36" s="68" t="str">
        <f>VLOOKUP(B36,'[6]Sheet1'!$B$10:$H$53,7,0)</f>
        <v>Khá</v>
      </c>
      <c r="H36" s="57">
        <f t="shared" si="0"/>
        <v>8</v>
      </c>
      <c r="I36" s="58">
        <f t="shared" si="1"/>
        <v>11</v>
      </c>
      <c r="J36" s="59">
        <v>25</v>
      </c>
      <c r="K36" s="58">
        <f t="shared" si="2"/>
        <v>25</v>
      </c>
      <c r="L36" s="59">
        <v>20</v>
      </c>
      <c r="M36" s="58">
        <f t="shared" si="10"/>
        <v>20</v>
      </c>
      <c r="N36" s="59">
        <v>25</v>
      </c>
      <c r="O36" s="58">
        <f t="shared" si="11"/>
        <v>25</v>
      </c>
      <c r="P36" s="59">
        <v>10</v>
      </c>
      <c r="Q36" s="59"/>
      <c r="R36" s="59">
        <v>5</v>
      </c>
      <c r="S36" s="59">
        <f t="shared" si="5"/>
        <v>15</v>
      </c>
      <c r="T36" s="47">
        <f t="shared" si="12"/>
        <v>96</v>
      </c>
      <c r="U36" s="45"/>
      <c r="V36" s="125"/>
      <c r="W36" s="46">
        <f t="shared" si="7"/>
        <v>96</v>
      </c>
      <c r="X36" s="29" t="str">
        <f t="shared" si="8"/>
        <v>XS</v>
      </c>
      <c r="Y36" s="60"/>
    </row>
    <row r="37" spans="1:25" ht="16.5" customHeight="1">
      <c r="A37" s="61">
        <f t="shared" si="9"/>
        <v>33</v>
      </c>
      <c r="B37" s="95" t="s">
        <v>484</v>
      </c>
      <c r="C37" s="96" t="s">
        <v>171</v>
      </c>
      <c r="D37" s="97" t="s">
        <v>485</v>
      </c>
      <c r="E37" s="57">
        <v>10</v>
      </c>
      <c r="F37" s="57">
        <v>3</v>
      </c>
      <c r="G37" s="68" t="str">
        <f>VLOOKUP(B37,'[6]Sheet1'!$B$10:$H$53,7,0)</f>
        <v>Khá</v>
      </c>
      <c r="H37" s="57">
        <f t="shared" si="0"/>
        <v>8</v>
      </c>
      <c r="I37" s="58">
        <f t="shared" si="1"/>
        <v>11</v>
      </c>
      <c r="J37" s="59">
        <v>25</v>
      </c>
      <c r="K37" s="58">
        <f t="shared" si="2"/>
        <v>25</v>
      </c>
      <c r="L37" s="59">
        <v>20</v>
      </c>
      <c r="M37" s="58">
        <f t="shared" si="10"/>
        <v>20</v>
      </c>
      <c r="N37" s="59">
        <v>25</v>
      </c>
      <c r="O37" s="58">
        <f t="shared" si="11"/>
        <v>25</v>
      </c>
      <c r="P37" s="59"/>
      <c r="Q37" s="59"/>
      <c r="R37" s="59">
        <v>1</v>
      </c>
      <c r="S37" s="59">
        <f t="shared" si="5"/>
        <v>1</v>
      </c>
      <c r="T37" s="47">
        <f t="shared" si="12"/>
        <v>82</v>
      </c>
      <c r="U37" s="45"/>
      <c r="V37" s="125"/>
      <c r="W37" s="46">
        <f t="shared" si="7"/>
        <v>82</v>
      </c>
      <c r="X37" s="29" t="str">
        <f t="shared" si="8"/>
        <v>Tốt</v>
      </c>
      <c r="Y37" s="60"/>
    </row>
    <row r="38" spans="1:25" ht="16.5" customHeight="1">
      <c r="A38" s="61">
        <f t="shared" si="9"/>
        <v>34</v>
      </c>
      <c r="B38" s="95" t="s">
        <v>486</v>
      </c>
      <c r="C38" s="96" t="s">
        <v>487</v>
      </c>
      <c r="D38" s="97" t="s">
        <v>488</v>
      </c>
      <c r="E38" s="57">
        <v>9</v>
      </c>
      <c r="F38" s="57">
        <v>3</v>
      </c>
      <c r="G38" s="68" t="str">
        <f>VLOOKUP(B38,'[6]Sheet1'!$B$10:$H$53,7,0)</f>
        <v>Yếu</v>
      </c>
      <c r="H38" s="57">
        <f t="shared" si="0"/>
        <v>3</v>
      </c>
      <c r="I38" s="58">
        <f t="shared" si="1"/>
        <v>6</v>
      </c>
      <c r="J38" s="59">
        <v>25</v>
      </c>
      <c r="K38" s="58">
        <f t="shared" si="2"/>
        <v>25</v>
      </c>
      <c r="L38" s="59">
        <v>20</v>
      </c>
      <c r="M38" s="58">
        <f t="shared" si="10"/>
        <v>20</v>
      </c>
      <c r="N38" s="59">
        <v>25</v>
      </c>
      <c r="O38" s="58">
        <f t="shared" si="11"/>
        <v>25</v>
      </c>
      <c r="P38" s="59">
        <v>8</v>
      </c>
      <c r="Q38" s="59"/>
      <c r="R38" s="59">
        <v>1</v>
      </c>
      <c r="S38" s="59">
        <f t="shared" si="5"/>
        <v>9</v>
      </c>
      <c r="T38" s="47">
        <f t="shared" si="12"/>
        <v>85</v>
      </c>
      <c r="U38" s="45"/>
      <c r="V38" s="125"/>
      <c r="W38" s="46">
        <f t="shared" si="7"/>
        <v>85</v>
      </c>
      <c r="X38" s="29" t="str">
        <f t="shared" si="8"/>
        <v>Tốt</v>
      </c>
      <c r="Y38" s="60"/>
    </row>
    <row r="39" spans="1:25" ht="16.5" customHeight="1">
      <c r="A39" s="61">
        <f t="shared" si="9"/>
        <v>35</v>
      </c>
      <c r="B39" s="95" t="s">
        <v>489</v>
      </c>
      <c r="C39" s="96" t="s">
        <v>160</v>
      </c>
      <c r="D39" s="97" t="s">
        <v>490</v>
      </c>
      <c r="E39" s="57">
        <v>3</v>
      </c>
      <c r="F39" s="57">
        <v>3</v>
      </c>
      <c r="G39" s="68" t="str">
        <f>VLOOKUP(B39,'[6]Sheet1'!$B$10:$H$53,7,0)</f>
        <v>Yếu</v>
      </c>
      <c r="H39" s="57">
        <f t="shared" si="0"/>
        <v>3</v>
      </c>
      <c r="I39" s="58">
        <f t="shared" si="1"/>
        <v>6</v>
      </c>
      <c r="J39" s="59">
        <v>25</v>
      </c>
      <c r="K39" s="58">
        <f t="shared" si="2"/>
        <v>25</v>
      </c>
      <c r="L39" s="59">
        <v>20</v>
      </c>
      <c r="M39" s="58">
        <f t="shared" si="10"/>
        <v>20</v>
      </c>
      <c r="N39" s="59">
        <v>25</v>
      </c>
      <c r="O39" s="58">
        <f t="shared" si="11"/>
        <v>25</v>
      </c>
      <c r="P39" s="59"/>
      <c r="Q39" s="59"/>
      <c r="R39" s="59">
        <v>1</v>
      </c>
      <c r="S39" s="59">
        <f t="shared" si="5"/>
        <v>1</v>
      </c>
      <c r="T39" s="47">
        <f t="shared" si="12"/>
        <v>77</v>
      </c>
      <c r="U39" s="100"/>
      <c r="V39" s="125"/>
      <c r="W39" s="46">
        <f t="shared" si="7"/>
        <v>77</v>
      </c>
      <c r="X39" s="29" t="str">
        <f t="shared" si="8"/>
        <v>Khá</v>
      </c>
      <c r="Y39" s="60"/>
    </row>
    <row r="40" spans="1:25" ht="16.5" customHeight="1">
      <c r="A40" s="61">
        <f t="shared" si="9"/>
        <v>36</v>
      </c>
      <c r="B40" s="95" t="s">
        <v>491</v>
      </c>
      <c r="C40" s="96" t="s">
        <v>106</v>
      </c>
      <c r="D40" s="97" t="s">
        <v>492</v>
      </c>
      <c r="E40" s="57">
        <v>3</v>
      </c>
      <c r="F40" s="57">
        <v>3</v>
      </c>
      <c r="G40" s="68" t="str">
        <f>VLOOKUP(B40,'[6]Sheet1'!$B$10:$H$53,7,0)</f>
        <v>Yếu</v>
      </c>
      <c r="H40" s="57">
        <f t="shared" si="0"/>
        <v>3</v>
      </c>
      <c r="I40" s="58">
        <f t="shared" si="1"/>
        <v>6</v>
      </c>
      <c r="J40" s="59">
        <v>25</v>
      </c>
      <c r="K40" s="58">
        <f t="shared" si="2"/>
        <v>25</v>
      </c>
      <c r="L40" s="59">
        <v>20</v>
      </c>
      <c r="M40" s="58">
        <f t="shared" si="10"/>
        <v>20</v>
      </c>
      <c r="N40" s="59">
        <v>25</v>
      </c>
      <c r="O40" s="58">
        <f t="shared" si="11"/>
        <v>25</v>
      </c>
      <c r="P40" s="59"/>
      <c r="Q40" s="59"/>
      <c r="R40" s="59"/>
      <c r="S40" s="59">
        <f t="shared" si="5"/>
        <v>0</v>
      </c>
      <c r="T40" s="47">
        <f t="shared" si="12"/>
        <v>76</v>
      </c>
      <c r="U40" s="100">
        <v>10</v>
      </c>
      <c r="V40" s="125"/>
      <c r="W40" s="46">
        <f t="shared" si="7"/>
        <v>66</v>
      </c>
      <c r="X40" s="29" t="str">
        <f t="shared" si="8"/>
        <v>Khá</v>
      </c>
      <c r="Y40" s="60" t="s">
        <v>332</v>
      </c>
    </row>
    <row r="41" spans="1:25" ht="16.5" customHeight="1">
      <c r="A41" s="61">
        <f t="shared" si="9"/>
        <v>37</v>
      </c>
      <c r="B41" s="95" t="s">
        <v>493</v>
      </c>
      <c r="C41" s="96" t="s">
        <v>494</v>
      </c>
      <c r="D41" s="97" t="s">
        <v>8</v>
      </c>
      <c r="E41" s="57">
        <v>6</v>
      </c>
      <c r="F41" s="57">
        <v>3</v>
      </c>
      <c r="G41" s="68" t="str">
        <f>VLOOKUP(B41,'[6]Sheet1'!$B$10:$H$53,7,0)</f>
        <v>Trung bình</v>
      </c>
      <c r="H41" s="57">
        <f t="shared" si="0"/>
        <v>5</v>
      </c>
      <c r="I41" s="58">
        <f t="shared" si="1"/>
        <v>8</v>
      </c>
      <c r="J41" s="59">
        <v>25</v>
      </c>
      <c r="K41" s="58">
        <f t="shared" si="2"/>
        <v>25</v>
      </c>
      <c r="L41" s="59">
        <v>20</v>
      </c>
      <c r="M41" s="58">
        <f t="shared" si="10"/>
        <v>20</v>
      </c>
      <c r="N41" s="59">
        <v>25</v>
      </c>
      <c r="O41" s="58">
        <f t="shared" si="11"/>
        <v>25</v>
      </c>
      <c r="P41" s="59"/>
      <c r="Q41" s="59"/>
      <c r="R41" s="59"/>
      <c r="S41" s="59">
        <f t="shared" si="5"/>
        <v>0</v>
      </c>
      <c r="T41" s="47">
        <f t="shared" si="12"/>
        <v>78</v>
      </c>
      <c r="U41" s="45"/>
      <c r="V41" s="125"/>
      <c r="W41" s="46">
        <f t="shared" si="7"/>
        <v>78</v>
      </c>
      <c r="X41" s="29" t="str">
        <f t="shared" si="8"/>
        <v>Khá</v>
      </c>
      <c r="Y41" s="94"/>
    </row>
    <row r="42" spans="1:25" ht="16.5" customHeight="1">
      <c r="A42" s="61">
        <f t="shared" si="9"/>
        <v>38</v>
      </c>
      <c r="B42" s="95" t="s">
        <v>495</v>
      </c>
      <c r="C42" s="96" t="s">
        <v>207</v>
      </c>
      <c r="D42" s="97" t="s">
        <v>168</v>
      </c>
      <c r="E42" s="57">
        <v>1</v>
      </c>
      <c r="F42" s="57">
        <v>3</v>
      </c>
      <c r="G42" s="68" t="str">
        <f>VLOOKUP(B42,'[6]Sheet1'!$B$10:$H$53,7,0)</f>
        <v>Yếu</v>
      </c>
      <c r="H42" s="57">
        <f t="shared" si="0"/>
        <v>3</v>
      </c>
      <c r="I42" s="58">
        <f t="shared" si="1"/>
        <v>6</v>
      </c>
      <c r="J42" s="59">
        <v>25</v>
      </c>
      <c r="K42" s="58">
        <f t="shared" si="2"/>
        <v>25</v>
      </c>
      <c r="L42" s="59">
        <v>20</v>
      </c>
      <c r="M42" s="58">
        <f t="shared" si="10"/>
        <v>20</v>
      </c>
      <c r="N42" s="59">
        <v>25</v>
      </c>
      <c r="O42" s="58">
        <f t="shared" si="11"/>
        <v>25</v>
      </c>
      <c r="P42" s="59"/>
      <c r="Q42" s="59"/>
      <c r="R42" s="59"/>
      <c r="S42" s="59">
        <f t="shared" si="5"/>
        <v>0</v>
      </c>
      <c r="T42" s="47">
        <f t="shared" si="12"/>
        <v>76</v>
      </c>
      <c r="U42" s="100"/>
      <c r="V42" s="125"/>
      <c r="W42" s="46">
        <f t="shared" si="7"/>
        <v>76</v>
      </c>
      <c r="X42" s="29" t="str">
        <f t="shared" si="8"/>
        <v>Khá</v>
      </c>
      <c r="Y42" s="60"/>
    </row>
    <row r="43" spans="1:25" ht="16.5" customHeight="1">
      <c r="A43" s="61">
        <f t="shared" si="9"/>
        <v>39</v>
      </c>
      <c r="B43" s="95" t="s">
        <v>496</v>
      </c>
      <c r="C43" s="96" t="s">
        <v>497</v>
      </c>
      <c r="D43" s="97" t="s">
        <v>169</v>
      </c>
      <c r="E43" s="57">
        <v>3</v>
      </c>
      <c r="F43" s="57">
        <v>3</v>
      </c>
      <c r="G43" s="68" t="str">
        <f>VLOOKUP(B43,'[6]Sheet1'!$B$10:$H$53,7,0)</f>
        <v>Yếu</v>
      </c>
      <c r="H43" s="57">
        <f t="shared" si="0"/>
        <v>3</v>
      </c>
      <c r="I43" s="58">
        <f t="shared" si="1"/>
        <v>6</v>
      </c>
      <c r="J43" s="59">
        <v>25</v>
      </c>
      <c r="K43" s="58">
        <f t="shared" si="2"/>
        <v>25</v>
      </c>
      <c r="L43" s="59">
        <v>20</v>
      </c>
      <c r="M43" s="58">
        <f t="shared" si="10"/>
        <v>20</v>
      </c>
      <c r="N43" s="59">
        <v>25</v>
      </c>
      <c r="O43" s="58">
        <f t="shared" si="11"/>
        <v>25</v>
      </c>
      <c r="P43" s="59"/>
      <c r="Q43" s="59"/>
      <c r="R43" s="59">
        <v>1</v>
      </c>
      <c r="S43" s="59">
        <f t="shared" si="5"/>
        <v>1</v>
      </c>
      <c r="T43" s="47">
        <f t="shared" si="12"/>
        <v>77</v>
      </c>
      <c r="U43" s="45"/>
      <c r="V43" s="125"/>
      <c r="W43" s="46">
        <f t="shared" si="7"/>
        <v>77</v>
      </c>
      <c r="X43" s="29" t="str">
        <f t="shared" si="8"/>
        <v>Khá</v>
      </c>
      <c r="Y43" s="60"/>
    </row>
    <row r="44" spans="1:25" ht="16.5" customHeight="1">
      <c r="A44" s="61">
        <f t="shared" si="9"/>
        <v>40</v>
      </c>
      <c r="B44" s="95" t="s">
        <v>498</v>
      </c>
      <c r="C44" s="96" t="s">
        <v>178</v>
      </c>
      <c r="D44" s="97" t="s">
        <v>412</v>
      </c>
      <c r="E44" s="57">
        <v>3</v>
      </c>
      <c r="F44" s="57">
        <v>3</v>
      </c>
      <c r="G44" s="68" t="str">
        <f>VLOOKUP(B44,'[6]Sheet1'!$B$10:$H$53,7,0)</f>
        <v>Khá</v>
      </c>
      <c r="H44" s="57">
        <f t="shared" si="0"/>
        <v>8</v>
      </c>
      <c r="I44" s="58">
        <f t="shared" si="1"/>
        <v>11</v>
      </c>
      <c r="J44" s="59">
        <v>25</v>
      </c>
      <c r="K44" s="58">
        <f t="shared" si="2"/>
        <v>25</v>
      </c>
      <c r="L44" s="59">
        <v>20</v>
      </c>
      <c r="M44" s="58">
        <f t="shared" si="10"/>
        <v>20</v>
      </c>
      <c r="N44" s="59">
        <v>25</v>
      </c>
      <c r="O44" s="58">
        <f t="shared" si="11"/>
        <v>25</v>
      </c>
      <c r="P44" s="59"/>
      <c r="Q44" s="59"/>
      <c r="R44" s="59">
        <v>1</v>
      </c>
      <c r="S44" s="59">
        <f t="shared" si="5"/>
        <v>1</v>
      </c>
      <c r="T44" s="47">
        <f t="shared" si="12"/>
        <v>82</v>
      </c>
      <c r="U44" s="45"/>
      <c r="V44" s="125"/>
      <c r="W44" s="46">
        <f t="shared" si="7"/>
        <v>82</v>
      </c>
      <c r="X44" s="29" t="str">
        <f t="shared" si="8"/>
        <v>Tốt</v>
      </c>
      <c r="Y44" s="60"/>
    </row>
    <row r="45" spans="1:25" ht="16.5" customHeight="1">
      <c r="A45" s="61">
        <f t="shared" si="9"/>
        <v>41</v>
      </c>
      <c r="B45" s="95" t="s">
        <v>499</v>
      </c>
      <c r="C45" s="96" t="s">
        <v>500</v>
      </c>
      <c r="D45" s="97" t="s">
        <v>415</v>
      </c>
      <c r="E45" s="57">
        <v>10</v>
      </c>
      <c r="F45" s="57">
        <v>3</v>
      </c>
      <c r="G45" s="68" t="str">
        <f>VLOOKUP(B45,'[6]Sheet1'!$B$10:$H$53,7,0)</f>
        <v>Khá</v>
      </c>
      <c r="H45" s="57">
        <f t="shared" si="0"/>
        <v>8</v>
      </c>
      <c r="I45" s="58">
        <f t="shared" si="1"/>
        <v>11</v>
      </c>
      <c r="J45" s="59">
        <v>25</v>
      </c>
      <c r="K45" s="58">
        <f t="shared" si="2"/>
        <v>25</v>
      </c>
      <c r="L45" s="59">
        <v>20</v>
      </c>
      <c r="M45" s="58">
        <f t="shared" si="10"/>
        <v>20</v>
      </c>
      <c r="N45" s="59">
        <v>25</v>
      </c>
      <c r="O45" s="58">
        <f t="shared" si="11"/>
        <v>25</v>
      </c>
      <c r="P45" s="59">
        <v>10</v>
      </c>
      <c r="Q45" s="59"/>
      <c r="R45" s="59">
        <v>1</v>
      </c>
      <c r="S45" s="59">
        <f t="shared" si="5"/>
        <v>11</v>
      </c>
      <c r="T45" s="47">
        <f t="shared" si="12"/>
        <v>92</v>
      </c>
      <c r="U45" s="100"/>
      <c r="V45" s="125"/>
      <c r="W45" s="46">
        <f t="shared" si="7"/>
        <v>92</v>
      </c>
      <c r="X45" s="29" t="str">
        <f t="shared" si="8"/>
        <v>XS</v>
      </c>
      <c r="Y45" s="60"/>
    </row>
    <row r="46" spans="1:25" ht="16.5" customHeight="1">
      <c r="A46" s="61">
        <f t="shared" si="9"/>
        <v>42</v>
      </c>
      <c r="B46" s="95" t="s">
        <v>501</v>
      </c>
      <c r="C46" s="96" t="s">
        <v>502</v>
      </c>
      <c r="D46" s="97" t="s">
        <v>96</v>
      </c>
      <c r="E46" s="57">
        <v>3</v>
      </c>
      <c r="F46" s="57">
        <v>3</v>
      </c>
      <c r="G46" s="68" t="str">
        <f>VLOOKUP(B46,'[6]Sheet1'!$B$10:$H$53,7,0)</f>
        <v>Trung bình</v>
      </c>
      <c r="H46" s="57">
        <f t="shared" si="0"/>
        <v>5</v>
      </c>
      <c r="I46" s="58">
        <f t="shared" si="1"/>
        <v>8</v>
      </c>
      <c r="J46" s="59">
        <v>25</v>
      </c>
      <c r="K46" s="58">
        <f t="shared" si="2"/>
        <v>25</v>
      </c>
      <c r="L46" s="59">
        <v>20</v>
      </c>
      <c r="M46" s="58">
        <f t="shared" si="10"/>
        <v>20</v>
      </c>
      <c r="N46" s="59">
        <v>25</v>
      </c>
      <c r="O46" s="58">
        <f t="shared" si="11"/>
        <v>25</v>
      </c>
      <c r="P46" s="59"/>
      <c r="Q46" s="59"/>
      <c r="R46" s="59"/>
      <c r="S46" s="59">
        <f t="shared" si="5"/>
        <v>0</v>
      </c>
      <c r="T46" s="47">
        <f t="shared" si="12"/>
        <v>78</v>
      </c>
      <c r="U46" s="45"/>
      <c r="V46" s="125"/>
      <c r="W46" s="46">
        <f t="shared" si="7"/>
        <v>78</v>
      </c>
      <c r="X46" s="29" t="str">
        <f t="shared" si="8"/>
        <v>Khá</v>
      </c>
      <c r="Y46" s="60"/>
    </row>
    <row r="47" spans="1:25" ht="16.5" customHeight="1">
      <c r="A47" s="61">
        <f t="shared" si="9"/>
        <v>43</v>
      </c>
      <c r="B47" s="95" t="s">
        <v>503</v>
      </c>
      <c r="C47" s="96" t="s">
        <v>504</v>
      </c>
      <c r="D47" s="97" t="s">
        <v>145</v>
      </c>
      <c r="E47" s="57">
        <v>3</v>
      </c>
      <c r="F47" s="57">
        <v>3</v>
      </c>
      <c r="G47" s="68" t="str">
        <f>VLOOKUP(B47,'[6]Sheet1'!$B$10:$H$53,7,0)</f>
        <v>Yếu</v>
      </c>
      <c r="H47" s="57">
        <f t="shared" si="0"/>
        <v>3</v>
      </c>
      <c r="I47" s="58">
        <f t="shared" si="1"/>
        <v>6</v>
      </c>
      <c r="J47" s="59">
        <v>25</v>
      </c>
      <c r="K47" s="58">
        <f t="shared" si="2"/>
        <v>25</v>
      </c>
      <c r="L47" s="59">
        <v>20</v>
      </c>
      <c r="M47" s="58">
        <f t="shared" si="10"/>
        <v>20</v>
      </c>
      <c r="N47" s="59">
        <v>25</v>
      </c>
      <c r="O47" s="58">
        <f t="shared" si="11"/>
        <v>25</v>
      </c>
      <c r="P47" s="59"/>
      <c r="Q47" s="59"/>
      <c r="R47" s="59">
        <v>1</v>
      </c>
      <c r="S47" s="59">
        <f t="shared" si="5"/>
        <v>1</v>
      </c>
      <c r="T47" s="47">
        <f t="shared" si="12"/>
        <v>77</v>
      </c>
      <c r="U47" s="100"/>
      <c r="V47" s="125"/>
      <c r="W47" s="46">
        <f t="shared" si="7"/>
        <v>77</v>
      </c>
      <c r="X47" s="29" t="str">
        <f t="shared" si="8"/>
        <v>Khá</v>
      </c>
      <c r="Y47" s="60"/>
    </row>
    <row r="48" spans="1:25" ht="16.5" customHeight="1">
      <c r="A48" s="61">
        <f t="shared" si="9"/>
        <v>44</v>
      </c>
      <c r="B48" s="95" t="s">
        <v>505</v>
      </c>
      <c r="C48" s="96" t="s">
        <v>506</v>
      </c>
      <c r="D48" s="97" t="s">
        <v>71</v>
      </c>
      <c r="E48" s="57">
        <v>1</v>
      </c>
      <c r="F48" s="57">
        <v>3</v>
      </c>
      <c r="G48" s="68" t="str">
        <f>VLOOKUP(B48,'[6]Sheet1'!$B$10:$H$53,7,0)</f>
        <v>Yếu</v>
      </c>
      <c r="H48" s="57">
        <f t="shared" si="0"/>
        <v>3</v>
      </c>
      <c r="I48" s="58">
        <f t="shared" si="1"/>
        <v>6</v>
      </c>
      <c r="J48" s="59">
        <v>25</v>
      </c>
      <c r="K48" s="58">
        <f t="shared" si="2"/>
        <v>25</v>
      </c>
      <c r="L48" s="59">
        <v>15</v>
      </c>
      <c r="M48" s="58">
        <f t="shared" si="10"/>
        <v>15</v>
      </c>
      <c r="N48" s="59">
        <v>23</v>
      </c>
      <c r="O48" s="58">
        <f t="shared" si="11"/>
        <v>23</v>
      </c>
      <c r="P48" s="59"/>
      <c r="Q48" s="59"/>
      <c r="R48" s="59"/>
      <c r="S48" s="59">
        <f t="shared" si="5"/>
        <v>0</v>
      </c>
      <c r="T48" s="47">
        <f t="shared" si="12"/>
        <v>69</v>
      </c>
      <c r="U48" s="45">
        <v>10</v>
      </c>
      <c r="V48" s="125"/>
      <c r="W48" s="46">
        <f t="shared" si="7"/>
        <v>59</v>
      </c>
      <c r="X48" s="29" t="str">
        <f t="shared" si="8"/>
        <v>TB</v>
      </c>
      <c r="Y48" s="60" t="s">
        <v>332</v>
      </c>
    </row>
    <row r="49" spans="1:25" ht="10.5" customHeight="1">
      <c r="A49" s="63"/>
      <c r="B49" s="84"/>
      <c r="C49" s="81"/>
      <c r="D49" s="81"/>
      <c r="E49" s="73"/>
      <c r="F49" s="73"/>
      <c r="G49" s="82"/>
      <c r="H49" s="73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53"/>
      <c r="U49" s="53"/>
      <c r="V49" s="127"/>
      <c r="W49" s="53"/>
      <c r="X49" s="43"/>
      <c r="Y49" s="80"/>
    </row>
    <row r="50" spans="5:24" ht="15.75" customHeight="1">
      <c r="E50" s="34" t="s">
        <v>25</v>
      </c>
      <c r="F50" s="65"/>
      <c r="G50" s="43"/>
      <c r="H50" s="12"/>
      <c r="I50" s="10"/>
      <c r="J50" s="10"/>
      <c r="K50" s="10"/>
      <c r="L50" s="10"/>
      <c r="M50" s="10"/>
      <c r="X50" s="43"/>
    </row>
    <row r="51" spans="4:25" ht="21" customHeight="1">
      <c r="D51" s="39" t="s">
        <v>47</v>
      </c>
      <c r="E51" s="37" t="s">
        <v>44</v>
      </c>
      <c r="F51" s="66"/>
      <c r="G51" s="66"/>
      <c r="H51" s="37"/>
      <c r="I51" s="35" t="s">
        <v>27</v>
      </c>
      <c r="J51" s="36" t="s">
        <v>19</v>
      </c>
      <c r="K51" s="36" t="s">
        <v>20</v>
      </c>
      <c r="L51" s="36" t="s">
        <v>5</v>
      </c>
      <c r="M51" s="36" t="s">
        <v>21</v>
      </c>
      <c r="N51" s="36" t="s">
        <v>22</v>
      </c>
      <c r="T51" s="136"/>
      <c r="U51" s="136"/>
      <c r="V51" s="136"/>
      <c r="W51" s="136"/>
      <c r="X51" s="136"/>
      <c r="Y51" s="136"/>
    </row>
    <row r="52" spans="4:25" ht="21" customHeight="1">
      <c r="D52" s="38" t="s">
        <v>46</v>
      </c>
      <c r="E52" s="13">
        <f>COUNTIF($X$5:$X$48,"XS")</f>
        <v>3</v>
      </c>
      <c r="F52" s="66"/>
      <c r="G52" s="66"/>
      <c r="H52" s="13"/>
      <c r="I52" s="13">
        <f>COUNTIF($X$5:$X$53,"tốt")</f>
        <v>12</v>
      </c>
      <c r="J52" s="13">
        <f>COUNTIF($X$5:$X$53,"KHÁ")</f>
        <v>26</v>
      </c>
      <c r="K52" s="13">
        <f>COUNTIF($X$5:$X$53,"TBK")</f>
        <v>0</v>
      </c>
      <c r="L52" s="13">
        <f>COUNTIF($X$5:$X$53,"TB")</f>
        <v>1</v>
      </c>
      <c r="M52" s="13">
        <f>COUNTIF($X$5:$X$53,"YẾU")</f>
        <v>0</v>
      </c>
      <c r="N52" s="13">
        <f>COUNTIF($X$5:$X$53,"KÉM")</f>
        <v>2</v>
      </c>
      <c r="O52" s="5">
        <f>SUM(E52:N52)</f>
        <v>44</v>
      </c>
      <c r="T52" s="158"/>
      <c r="U52" s="158"/>
      <c r="V52" s="158"/>
      <c r="W52" s="158"/>
      <c r="X52" s="158"/>
      <c r="Y52" s="158"/>
    </row>
    <row r="53" spans="4:24" ht="21" customHeight="1">
      <c r="D53" s="38" t="s">
        <v>45</v>
      </c>
      <c r="E53" s="52">
        <f>E52*100/$O$52</f>
        <v>6.818181818181818</v>
      </c>
      <c r="F53" s="67">
        <f>F52*100/62</f>
        <v>0</v>
      </c>
      <c r="G53" s="67"/>
      <c r="H53" s="67">
        <f>H52*100/62</f>
        <v>0</v>
      </c>
      <c r="I53" s="52">
        <f aca="true" t="shared" si="13" ref="I53:N53">I52*100/$O$52</f>
        <v>27.272727272727273</v>
      </c>
      <c r="J53" s="52">
        <f t="shared" si="13"/>
        <v>59.09090909090909</v>
      </c>
      <c r="K53" s="52">
        <f t="shared" si="13"/>
        <v>0</v>
      </c>
      <c r="L53" s="52">
        <f t="shared" si="13"/>
        <v>2.272727272727273</v>
      </c>
      <c r="M53" s="52">
        <f t="shared" si="13"/>
        <v>0</v>
      </c>
      <c r="N53" s="52">
        <f t="shared" si="13"/>
        <v>4.545454545454546</v>
      </c>
      <c r="O53" s="42">
        <f>SUM(E53:N53)</f>
        <v>100</v>
      </c>
      <c r="T53" s="50"/>
      <c r="U53" s="51"/>
      <c r="V53" s="129"/>
      <c r="W53" s="49"/>
      <c r="X53" s="49"/>
    </row>
    <row r="54" spans="8:25" ht="21" customHeight="1">
      <c r="H54" s="54"/>
      <c r="T54" s="136" t="s">
        <v>828</v>
      </c>
      <c r="U54" s="136"/>
      <c r="V54" s="136"/>
      <c r="W54" s="136"/>
      <c r="X54" s="136"/>
      <c r="Y54" s="136"/>
    </row>
    <row r="55" spans="9:25" ht="18.75">
      <c r="I55" s="55"/>
      <c r="J55" s="137" t="s">
        <v>114</v>
      </c>
      <c r="K55" s="137"/>
      <c r="L55" s="137"/>
      <c r="M55" s="137"/>
      <c r="T55" s="158" t="s">
        <v>827</v>
      </c>
      <c r="U55" s="158"/>
      <c r="V55" s="158"/>
      <c r="W55" s="158"/>
      <c r="X55" s="158"/>
      <c r="Y55" s="158"/>
    </row>
    <row r="56" spans="10:24" ht="18.75">
      <c r="J56" s="69"/>
      <c r="K56" s="69"/>
      <c r="L56" s="69"/>
      <c r="M56" s="69"/>
      <c r="T56" s="50"/>
      <c r="U56" s="51"/>
      <c r="V56" s="129"/>
      <c r="W56" s="49"/>
      <c r="X56" s="49"/>
    </row>
    <row r="57" spans="10:24" ht="45.75" customHeight="1">
      <c r="J57" s="69"/>
      <c r="K57" s="69"/>
      <c r="L57" s="69"/>
      <c r="M57" s="69"/>
      <c r="T57" s="6"/>
      <c r="U57" s="7"/>
      <c r="V57" s="130"/>
      <c r="W57" s="9"/>
      <c r="X57" s="11"/>
    </row>
    <row r="58" spans="10:25" ht="18.75">
      <c r="J58" s="70" t="s">
        <v>153</v>
      </c>
      <c r="K58" s="70"/>
      <c r="L58" s="70"/>
      <c r="M58" s="70"/>
      <c r="T58" s="137"/>
      <c r="U58" s="137"/>
      <c r="V58" s="137"/>
      <c r="W58" s="137"/>
      <c r="X58" s="137"/>
      <c r="Y58" s="137"/>
    </row>
    <row r="59" spans="20:25" ht="21" customHeight="1">
      <c r="T59" s="136"/>
      <c r="U59" s="136"/>
      <c r="V59" s="136"/>
      <c r="W59" s="136"/>
      <c r="X59" s="136"/>
      <c r="Y59" s="136"/>
    </row>
    <row r="60" spans="9:25" ht="21" customHeight="1" hidden="1">
      <c r="I60" s="92" t="s">
        <v>150</v>
      </c>
      <c r="J60" s="70"/>
      <c r="K60" s="70"/>
      <c r="L60" s="70"/>
      <c r="M60" s="70"/>
      <c r="T60" s="89"/>
      <c r="U60" s="89"/>
      <c r="V60" s="132"/>
      <c r="W60" s="89"/>
      <c r="X60" s="89"/>
      <c r="Y60" s="89"/>
    </row>
    <row r="61" spans="10:24" ht="21" customHeight="1">
      <c r="J61" s="69"/>
      <c r="K61" s="69"/>
      <c r="L61" s="69"/>
      <c r="M61" s="69"/>
      <c r="T61" s="50"/>
      <c r="U61" s="51"/>
      <c r="V61" s="129"/>
      <c r="W61" s="49"/>
      <c r="X61" s="49"/>
    </row>
    <row r="62" spans="10:24" ht="21" customHeight="1">
      <c r="J62" s="69"/>
      <c r="K62" s="69"/>
      <c r="L62" s="69"/>
      <c r="M62" s="69"/>
      <c r="T62" s="6"/>
      <c r="U62" s="7"/>
      <c r="V62" s="130"/>
      <c r="W62" s="9"/>
      <c r="X62" s="11"/>
    </row>
    <row r="63" spans="10:25" ht="19.5">
      <c r="J63" s="70"/>
      <c r="K63" s="70"/>
      <c r="L63" s="70"/>
      <c r="M63" s="70"/>
      <c r="T63" s="161"/>
      <c r="U63" s="161"/>
      <c r="V63" s="161"/>
      <c r="W63" s="161"/>
      <c r="X63" s="161"/>
      <c r="Y63" s="161"/>
    </row>
  </sheetData>
  <sheetProtection/>
  <mergeCells count="20">
    <mergeCell ref="D3:D4"/>
    <mergeCell ref="J3:K3"/>
    <mergeCell ref="L3:M3"/>
    <mergeCell ref="T63:Y63"/>
    <mergeCell ref="T58:Y58"/>
    <mergeCell ref="T59:Y59"/>
    <mergeCell ref="T52:Y52"/>
    <mergeCell ref="T54:Y54"/>
    <mergeCell ref="T51:Y51"/>
    <mergeCell ref="T55:Y55"/>
    <mergeCell ref="J55:M55"/>
    <mergeCell ref="A1:Y1"/>
    <mergeCell ref="T3:X3"/>
    <mergeCell ref="A3:A4"/>
    <mergeCell ref="E3:I3"/>
    <mergeCell ref="A2:Y2"/>
    <mergeCell ref="P3:S3"/>
    <mergeCell ref="N3:O3"/>
    <mergeCell ref="B3:B4"/>
    <mergeCell ref="C3:C4"/>
  </mergeCells>
  <printOptions/>
  <pageMargins left="0.5" right="0" top="0.41" bottom="0" header="0.72" footer="0.511811023622047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E68"/>
  <sheetViews>
    <sheetView zoomScalePageLayoutView="0" workbookViewId="0" topLeftCell="A1">
      <pane xSplit="4" ySplit="4" topLeftCell="H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R15" sqref="R15"/>
    </sheetView>
  </sheetViews>
  <sheetFormatPr defaultColWidth="8.796875" defaultRowHeight="15"/>
  <cols>
    <col min="1" max="1" width="3.59765625" style="9" customWidth="1"/>
    <col min="2" max="2" width="13.69921875" style="85" bestFit="1" customWidth="1"/>
    <col min="3" max="3" width="15.3984375" style="6" customWidth="1"/>
    <col min="4" max="4" width="8" style="32" customWidth="1"/>
    <col min="5" max="5" width="6.19921875" style="8" customWidth="1"/>
    <col min="6" max="6" width="4.3984375" style="8" bestFit="1" customWidth="1"/>
    <col min="7" max="7" width="7.5" style="8" bestFit="1" customWidth="1"/>
    <col min="8" max="8" width="2.19921875" style="8" bestFit="1" customWidth="1"/>
    <col min="9" max="9" width="4.69921875" style="8" customWidth="1"/>
    <col min="10" max="13" width="4.8984375" style="2" customWidth="1"/>
    <col min="14" max="14" width="3.8984375" style="2" customWidth="1"/>
    <col min="15" max="15" width="4.5" style="2" customWidth="1"/>
    <col min="16" max="17" width="3.8984375" style="2" customWidth="1"/>
    <col min="18" max="18" width="4.59765625" style="2" bestFit="1" customWidth="1"/>
    <col min="19" max="19" width="7.3984375" style="2" customWidth="1"/>
    <col min="20" max="20" width="4.59765625" style="4" customWidth="1"/>
    <col min="21" max="21" width="4.3984375" style="4" customWidth="1"/>
    <col min="22" max="22" width="4.3984375" style="128" customWidth="1"/>
    <col min="23" max="23" width="5.09765625" style="4" customWidth="1"/>
    <col min="24" max="24" width="5.3984375" style="4" customWidth="1"/>
    <col min="25" max="25" width="31.59765625" style="4" customWidth="1"/>
    <col min="26" max="16384" width="9" style="2" customWidth="1"/>
  </cols>
  <sheetData>
    <row r="1" spans="1:25" s="15" customFormat="1" ht="23.25" customHeight="1">
      <c r="A1" s="145" t="s">
        <v>951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s="15" customFormat="1" ht="15.75" customHeight="1">
      <c r="A2" s="154" t="s">
        <v>821</v>
      </c>
      <c r="B2" s="154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 s="30" customFormat="1" ht="17.25" customHeight="1">
      <c r="A3" s="149" t="s">
        <v>14</v>
      </c>
      <c r="B3" s="159" t="s">
        <v>50</v>
      </c>
      <c r="C3" s="143" t="s">
        <v>24</v>
      </c>
      <c r="D3" s="156" t="s">
        <v>15</v>
      </c>
      <c r="E3" s="151" t="s">
        <v>824</v>
      </c>
      <c r="F3" s="152"/>
      <c r="G3" s="152"/>
      <c r="H3" s="152"/>
      <c r="I3" s="153"/>
      <c r="J3" s="140" t="s">
        <v>1</v>
      </c>
      <c r="K3" s="141"/>
      <c r="L3" s="140" t="s">
        <v>2</v>
      </c>
      <c r="M3" s="141"/>
      <c r="N3" s="140" t="s">
        <v>825</v>
      </c>
      <c r="O3" s="141"/>
      <c r="P3" s="140" t="s">
        <v>4</v>
      </c>
      <c r="Q3" s="142"/>
      <c r="R3" s="142"/>
      <c r="S3" s="141"/>
      <c r="T3" s="146" t="s">
        <v>23</v>
      </c>
      <c r="U3" s="147"/>
      <c r="V3" s="147"/>
      <c r="W3" s="147"/>
      <c r="X3" s="148"/>
      <c r="Y3" s="17" t="s">
        <v>16</v>
      </c>
    </row>
    <row r="4" spans="1:25" s="11" customFormat="1" ht="18.75" customHeight="1">
      <c r="A4" s="150"/>
      <c r="B4" s="160"/>
      <c r="C4" s="144"/>
      <c r="D4" s="157"/>
      <c r="E4" s="31" t="s">
        <v>17</v>
      </c>
      <c r="F4" s="31" t="s">
        <v>18</v>
      </c>
      <c r="G4" s="31"/>
      <c r="H4" s="31" t="s">
        <v>49</v>
      </c>
      <c r="I4" s="40" t="s">
        <v>18</v>
      </c>
      <c r="J4" s="18" t="s">
        <v>17</v>
      </c>
      <c r="K4" s="41" t="s">
        <v>18</v>
      </c>
      <c r="L4" s="18" t="s">
        <v>17</v>
      </c>
      <c r="M4" s="41" t="s">
        <v>18</v>
      </c>
      <c r="N4" s="18" t="s">
        <v>17</v>
      </c>
      <c r="O4" s="41" t="s">
        <v>18</v>
      </c>
      <c r="P4" s="18" t="s">
        <v>118</v>
      </c>
      <c r="Q4" s="18" t="s">
        <v>119</v>
      </c>
      <c r="R4" s="18" t="s">
        <v>120</v>
      </c>
      <c r="S4" s="71" t="s">
        <v>122</v>
      </c>
      <c r="T4" s="72" t="s">
        <v>115</v>
      </c>
      <c r="U4" s="72" t="s">
        <v>116</v>
      </c>
      <c r="V4" s="124" t="s">
        <v>823</v>
      </c>
      <c r="W4" s="41" t="s">
        <v>117</v>
      </c>
      <c r="X4" s="48" t="s">
        <v>47</v>
      </c>
      <c r="Y4" s="16"/>
    </row>
    <row r="5" spans="1:31" ht="15.75" customHeight="1">
      <c r="A5" s="56">
        <v>1</v>
      </c>
      <c r="B5" s="95" t="s">
        <v>507</v>
      </c>
      <c r="C5" s="96" t="s">
        <v>508</v>
      </c>
      <c r="D5" s="97" t="s">
        <v>26</v>
      </c>
      <c r="E5" s="57">
        <v>8</v>
      </c>
      <c r="F5" s="57">
        <v>3</v>
      </c>
      <c r="G5" s="68" t="str">
        <f>VLOOKUP(B5,'[7]Sheet1'!$B$10:$H$58,7,0)</f>
        <v>Khá</v>
      </c>
      <c r="H5" s="57">
        <f>IF(G5="Kém",1,IF(G5="Yếu",3,IF(G5="Trung bình",5,IF(G5="tbk",7,IF(G5="Khá",8,IF(G5="Giỏi",9,IF(G5="xuất sắc",10)))))))</f>
        <v>8</v>
      </c>
      <c r="I5" s="58">
        <f aca="true" t="shared" si="0" ref="I5:I53">ROUND((H5+F5),0)</f>
        <v>11</v>
      </c>
      <c r="J5" s="59">
        <v>25</v>
      </c>
      <c r="K5" s="58">
        <f aca="true" t="shared" si="1" ref="K5:K53">J5</f>
        <v>25</v>
      </c>
      <c r="L5" s="59">
        <v>17</v>
      </c>
      <c r="M5" s="58">
        <f aca="true" t="shared" si="2" ref="M5:M28">L5</f>
        <v>17</v>
      </c>
      <c r="N5" s="59">
        <v>25</v>
      </c>
      <c r="O5" s="58">
        <f aca="true" t="shared" si="3" ref="O5:O28">N5</f>
        <v>25</v>
      </c>
      <c r="P5" s="59"/>
      <c r="Q5" s="59"/>
      <c r="R5" s="59"/>
      <c r="S5" s="59">
        <f>P5+Q5+R5</f>
        <v>0</v>
      </c>
      <c r="T5" s="47">
        <f aca="true" t="shared" si="4" ref="T5:T28">ROUND((I5+K5+M5+O5+S5),0)</f>
        <v>78</v>
      </c>
      <c r="U5" s="100"/>
      <c r="V5" s="125"/>
      <c r="W5" s="46">
        <f>T5-U5-V5</f>
        <v>78</v>
      </c>
      <c r="X5" s="29" t="str">
        <f>IF(W5&lt;35,"Kém",IF(W5&lt;50,"Yếu",IF(W5&lt;65,"TB",IF(W5&lt;80,"Khá",IF(W5&lt;90,"Tốt","XS")))))</f>
        <v>Khá</v>
      </c>
      <c r="Y5" s="60"/>
      <c r="AB5" s="162"/>
      <c r="AC5" s="162"/>
      <c r="AD5" s="162"/>
      <c r="AE5" s="162"/>
    </row>
    <row r="6" spans="1:25" ht="15.75" customHeight="1">
      <c r="A6" s="61">
        <v>2</v>
      </c>
      <c r="B6" s="95" t="s">
        <v>509</v>
      </c>
      <c r="C6" s="96" t="s">
        <v>178</v>
      </c>
      <c r="D6" s="97" t="s">
        <v>510</v>
      </c>
      <c r="E6" s="57">
        <v>10</v>
      </c>
      <c r="F6" s="57">
        <v>3</v>
      </c>
      <c r="G6" s="68" t="str">
        <f>VLOOKUP(B6,'[7]Sheet1'!$B$10:$H$58,7,0)</f>
        <v>Trung bình</v>
      </c>
      <c r="H6" s="57">
        <f aca="true" t="shared" si="5" ref="H6:H53">IF(G6="Kém",1,IF(G6="Yếu",3,IF(G6="Trung bình",5,IF(G6="tbk",7,IF(G6="Khá",8,IF(G6="Giỏi",9,IF(G6="xuất sắc",10)))))))</f>
        <v>5</v>
      </c>
      <c r="I6" s="58">
        <f t="shared" si="0"/>
        <v>8</v>
      </c>
      <c r="J6" s="59">
        <v>25</v>
      </c>
      <c r="K6" s="58">
        <f t="shared" si="1"/>
        <v>25</v>
      </c>
      <c r="L6" s="59">
        <v>18</v>
      </c>
      <c r="M6" s="58">
        <f t="shared" si="2"/>
        <v>18</v>
      </c>
      <c r="N6" s="59">
        <v>24</v>
      </c>
      <c r="O6" s="58">
        <f t="shared" si="3"/>
        <v>24</v>
      </c>
      <c r="P6" s="59"/>
      <c r="Q6" s="59"/>
      <c r="R6" s="59"/>
      <c r="S6" s="59">
        <f aca="true" t="shared" si="6" ref="S6:S53">P6+Q6+R6</f>
        <v>0</v>
      </c>
      <c r="T6" s="47">
        <f t="shared" si="4"/>
        <v>75</v>
      </c>
      <c r="U6" s="100"/>
      <c r="V6" s="125"/>
      <c r="W6" s="46">
        <f aca="true" t="shared" si="7" ref="W6:W53">T6-U6-V6</f>
        <v>75</v>
      </c>
      <c r="X6" s="29" t="str">
        <f aca="true" t="shared" si="8" ref="X6:X53">IF(W6&lt;35,"Kém",IF(W6&lt;50,"Yếu",IF(W6&lt;65,"TB",IF(W6&lt;80,"Khá",IF(W6&lt;90,"Tốt","XS")))))</f>
        <v>Khá</v>
      </c>
      <c r="Y6" s="60"/>
    </row>
    <row r="7" spans="1:25" ht="15.75" customHeight="1">
      <c r="A7" s="61">
        <v>3</v>
      </c>
      <c r="B7" s="95" t="s">
        <v>511</v>
      </c>
      <c r="C7" s="96" t="s">
        <v>512</v>
      </c>
      <c r="D7" s="97" t="s">
        <v>83</v>
      </c>
      <c r="E7" s="57">
        <v>9</v>
      </c>
      <c r="F7" s="57">
        <v>3</v>
      </c>
      <c r="G7" s="68" t="str">
        <f>VLOOKUP(B7,'[7]Sheet1'!$B$10:$H$58,7,0)</f>
        <v>Khá</v>
      </c>
      <c r="H7" s="57">
        <f t="shared" si="5"/>
        <v>8</v>
      </c>
      <c r="I7" s="58">
        <f t="shared" si="0"/>
        <v>11</v>
      </c>
      <c r="J7" s="59">
        <v>25</v>
      </c>
      <c r="K7" s="58">
        <f t="shared" si="1"/>
        <v>25</v>
      </c>
      <c r="L7" s="59">
        <v>18</v>
      </c>
      <c r="M7" s="58">
        <f t="shared" si="2"/>
        <v>18</v>
      </c>
      <c r="N7" s="59">
        <v>25</v>
      </c>
      <c r="O7" s="58">
        <f t="shared" si="3"/>
        <v>25</v>
      </c>
      <c r="P7" s="59"/>
      <c r="Q7" s="59"/>
      <c r="R7" s="59"/>
      <c r="S7" s="59">
        <f t="shared" si="6"/>
        <v>0</v>
      </c>
      <c r="T7" s="47">
        <f t="shared" si="4"/>
        <v>79</v>
      </c>
      <c r="U7" s="100"/>
      <c r="V7" s="125"/>
      <c r="W7" s="46">
        <f t="shared" si="7"/>
        <v>79</v>
      </c>
      <c r="X7" s="29" t="str">
        <f t="shared" si="8"/>
        <v>Khá</v>
      </c>
      <c r="Y7" s="60"/>
    </row>
    <row r="8" spans="1:25" ht="15.75" customHeight="1">
      <c r="A8" s="61">
        <v>4</v>
      </c>
      <c r="B8" s="95" t="s">
        <v>513</v>
      </c>
      <c r="C8" s="96" t="s">
        <v>514</v>
      </c>
      <c r="D8" s="97" t="s">
        <v>72</v>
      </c>
      <c r="E8" s="57"/>
      <c r="F8" s="57">
        <v>3</v>
      </c>
      <c r="G8" s="68" t="str">
        <f>VLOOKUP(B8,'[7]Sheet1'!$B$10:$H$58,7,0)</f>
        <v>Yếu</v>
      </c>
      <c r="H8" s="57">
        <f t="shared" si="5"/>
        <v>3</v>
      </c>
      <c r="I8" s="58">
        <f t="shared" si="0"/>
        <v>6</v>
      </c>
      <c r="J8" s="59"/>
      <c r="K8" s="58">
        <f t="shared" si="1"/>
        <v>0</v>
      </c>
      <c r="L8" s="59"/>
      <c r="M8" s="58">
        <f t="shared" si="2"/>
        <v>0</v>
      </c>
      <c r="N8" s="59"/>
      <c r="O8" s="58">
        <f t="shared" si="3"/>
        <v>0</v>
      </c>
      <c r="P8" s="59"/>
      <c r="Q8" s="59"/>
      <c r="R8" s="59"/>
      <c r="S8" s="59">
        <f t="shared" si="6"/>
        <v>0</v>
      </c>
      <c r="T8" s="47">
        <f t="shared" si="4"/>
        <v>6</v>
      </c>
      <c r="U8" s="100">
        <v>10</v>
      </c>
      <c r="V8" s="125"/>
      <c r="W8" s="46">
        <f t="shared" si="7"/>
        <v>-4</v>
      </c>
      <c r="X8" s="29" t="str">
        <f t="shared" si="8"/>
        <v>Kém</v>
      </c>
      <c r="Y8" s="94" t="s">
        <v>332</v>
      </c>
    </row>
    <row r="9" spans="1:25" ht="16.5" customHeight="1">
      <c r="A9" s="61">
        <v>5</v>
      </c>
      <c r="B9" s="95" t="s">
        <v>515</v>
      </c>
      <c r="C9" s="96" t="s">
        <v>419</v>
      </c>
      <c r="D9" s="97" t="s">
        <v>11</v>
      </c>
      <c r="E9" s="57">
        <v>7</v>
      </c>
      <c r="F9" s="57">
        <v>3</v>
      </c>
      <c r="G9" s="68" t="str">
        <f>VLOOKUP(B9,'[7]Sheet1'!$B$10:$H$58,7,0)</f>
        <v>Trung bình</v>
      </c>
      <c r="H9" s="57">
        <f t="shared" si="5"/>
        <v>5</v>
      </c>
      <c r="I9" s="58">
        <f t="shared" si="0"/>
        <v>8</v>
      </c>
      <c r="J9" s="59">
        <v>23</v>
      </c>
      <c r="K9" s="58">
        <f t="shared" si="1"/>
        <v>23</v>
      </c>
      <c r="L9" s="59">
        <v>18</v>
      </c>
      <c r="M9" s="58">
        <f t="shared" si="2"/>
        <v>18</v>
      </c>
      <c r="N9" s="59">
        <v>23</v>
      </c>
      <c r="O9" s="58">
        <f t="shared" si="3"/>
        <v>23</v>
      </c>
      <c r="P9" s="59"/>
      <c r="Q9" s="59"/>
      <c r="R9" s="59"/>
      <c r="S9" s="59">
        <f t="shared" si="6"/>
        <v>0</v>
      </c>
      <c r="T9" s="47">
        <f t="shared" si="4"/>
        <v>72</v>
      </c>
      <c r="U9" s="45"/>
      <c r="V9" s="125"/>
      <c r="W9" s="46">
        <f t="shared" si="7"/>
        <v>72</v>
      </c>
      <c r="X9" s="29" t="str">
        <f t="shared" si="8"/>
        <v>Khá</v>
      </c>
      <c r="Y9" s="94"/>
    </row>
    <row r="10" spans="1:25" ht="16.5" customHeight="1">
      <c r="A10" s="61">
        <v>6</v>
      </c>
      <c r="B10" s="95" t="s">
        <v>516</v>
      </c>
      <c r="C10" s="96" t="s">
        <v>517</v>
      </c>
      <c r="D10" s="97" t="s">
        <v>11</v>
      </c>
      <c r="E10" s="57">
        <v>9</v>
      </c>
      <c r="F10" s="57">
        <v>3</v>
      </c>
      <c r="G10" s="68" t="str">
        <f>VLOOKUP(B10,'[7]Sheet1'!$B$10:$H$58,7,0)</f>
        <v>Trung bình</v>
      </c>
      <c r="H10" s="57">
        <f t="shared" si="5"/>
        <v>5</v>
      </c>
      <c r="I10" s="58">
        <f t="shared" si="0"/>
        <v>8</v>
      </c>
      <c r="J10" s="59">
        <v>25</v>
      </c>
      <c r="K10" s="58">
        <f t="shared" si="1"/>
        <v>25</v>
      </c>
      <c r="L10" s="59">
        <v>17</v>
      </c>
      <c r="M10" s="58">
        <f t="shared" si="2"/>
        <v>17</v>
      </c>
      <c r="N10" s="59">
        <v>23</v>
      </c>
      <c r="O10" s="58">
        <f t="shared" si="3"/>
        <v>23</v>
      </c>
      <c r="P10" s="59"/>
      <c r="Q10" s="59"/>
      <c r="R10" s="59"/>
      <c r="S10" s="59">
        <f t="shared" si="6"/>
        <v>0</v>
      </c>
      <c r="T10" s="47">
        <f t="shared" si="4"/>
        <v>73</v>
      </c>
      <c r="U10" s="45"/>
      <c r="V10" s="125"/>
      <c r="W10" s="46">
        <f t="shared" si="7"/>
        <v>73</v>
      </c>
      <c r="X10" s="29" t="str">
        <f t="shared" si="8"/>
        <v>Khá</v>
      </c>
      <c r="Y10" s="93"/>
    </row>
    <row r="11" spans="1:25" ht="16.5" customHeight="1">
      <c r="A11" s="61">
        <v>7</v>
      </c>
      <c r="B11" s="95" t="s">
        <v>518</v>
      </c>
      <c r="C11" s="96" t="s">
        <v>519</v>
      </c>
      <c r="D11" s="97" t="s">
        <v>75</v>
      </c>
      <c r="E11" s="57">
        <v>6</v>
      </c>
      <c r="F11" s="57">
        <v>3</v>
      </c>
      <c r="G11" s="68" t="str">
        <f>VLOOKUP(B11,'[7]Sheet1'!$B$10:$H$58,7,0)</f>
        <v>Yếu</v>
      </c>
      <c r="H11" s="57">
        <f t="shared" si="5"/>
        <v>3</v>
      </c>
      <c r="I11" s="58">
        <f t="shared" si="0"/>
        <v>6</v>
      </c>
      <c r="J11" s="59">
        <v>25</v>
      </c>
      <c r="K11" s="58">
        <f t="shared" si="1"/>
        <v>25</v>
      </c>
      <c r="L11" s="59">
        <v>16</v>
      </c>
      <c r="M11" s="58">
        <f t="shared" si="2"/>
        <v>16</v>
      </c>
      <c r="N11" s="59">
        <v>23</v>
      </c>
      <c r="O11" s="58">
        <f t="shared" si="3"/>
        <v>23</v>
      </c>
      <c r="P11" s="59"/>
      <c r="Q11" s="59"/>
      <c r="R11" s="59"/>
      <c r="S11" s="59">
        <f t="shared" si="6"/>
        <v>0</v>
      </c>
      <c r="T11" s="47">
        <f t="shared" si="4"/>
        <v>70</v>
      </c>
      <c r="U11" s="100">
        <v>10</v>
      </c>
      <c r="V11" s="125">
        <v>10</v>
      </c>
      <c r="W11" s="46">
        <f t="shared" si="7"/>
        <v>50</v>
      </c>
      <c r="X11" s="29" t="str">
        <f t="shared" si="8"/>
        <v>TB</v>
      </c>
      <c r="Y11" s="60" t="s">
        <v>332</v>
      </c>
    </row>
    <row r="12" spans="1:25" ht="16.5" customHeight="1">
      <c r="A12" s="61">
        <v>8</v>
      </c>
      <c r="B12" s="95" t="s">
        <v>520</v>
      </c>
      <c r="C12" s="96" t="s">
        <v>521</v>
      </c>
      <c r="D12" s="97" t="s">
        <v>181</v>
      </c>
      <c r="E12" s="57">
        <v>8</v>
      </c>
      <c r="F12" s="57">
        <v>3</v>
      </c>
      <c r="G12" s="68" t="str">
        <f>VLOOKUP(B12,'[7]Sheet1'!$B$10:$H$58,7,0)</f>
        <v>Yếu</v>
      </c>
      <c r="H12" s="57">
        <f t="shared" si="5"/>
        <v>3</v>
      </c>
      <c r="I12" s="58">
        <f t="shared" si="0"/>
        <v>6</v>
      </c>
      <c r="J12" s="59">
        <v>24</v>
      </c>
      <c r="K12" s="58">
        <f t="shared" si="1"/>
        <v>24</v>
      </c>
      <c r="L12" s="59">
        <v>16</v>
      </c>
      <c r="M12" s="58">
        <f t="shared" si="2"/>
        <v>16</v>
      </c>
      <c r="N12" s="59">
        <v>25</v>
      </c>
      <c r="O12" s="58">
        <f t="shared" si="3"/>
        <v>25</v>
      </c>
      <c r="P12" s="59">
        <v>2</v>
      </c>
      <c r="Q12" s="59"/>
      <c r="R12" s="59"/>
      <c r="S12" s="59">
        <f t="shared" si="6"/>
        <v>2</v>
      </c>
      <c r="T12" s="47">
        <f t="shared" si="4"/>
        <v>73</v>
      </c>
      <c r="U12" s="45"/>
      <c r="V12" s="125"/>
      <c r="W12" s="46">
        <f t="shared" si="7"/>
        <v>73</v>
      </c>
      <c r="X12" s="29" t="str">
        <f t="shared" si="8"/>
        <v>Khá</v>
      </c>
      <c r="Y12" s="60"/>
    </row>
    <row r="13" spans="1:25" ht="16.5" customHeight="1">
      <c r="A13" s="61">
        <v>9</v>
      </c>
      <c r="B13" s="95" t="s">
        <v>522</v>
      </c>
      <c r="C13" s="96" t="s">
        <v>523</v>
      </c>
      <c r="D13" s="97" t="s">
        <v>437</v>
      </c>
      <c r="E13" s="57">
        <v>8</v>
      </c>
      <c r="F13" s="57">
        <v>3</v>
      </c>
      <c r="G13" s="68" t="str">
        <f>VLOOKUP(B13,'[7]Sheet1'!$B$10:$H$58,7,0)</f>
        <v>Khá</v>
      </c>
      <c r="H13" s="57">
        <f t="shared" si="5"/>
        <v>8</v>
      </c>
      <c r="I13" s="58">
        <f t="shared" si="0"/>
        <v>11</v>
      </c>
      <c r="J13" s="59">
        <v>24</v>
      </c>
      <c r="K13" s="58">
        <f t="shared" si="1"/>
        <v>24</v>
      </c>
      <c r="L13" s="59">
        <v>16</v>
      </c>
      <c r="M13" s="58">
        <f t="shared" si="2"/>
        <v>16</v>
      </c>
      <c r="N13" s="59">
        <v>24</v>
      </c>
      <c r="O13" s="58">
        <f t="shared" si="3"/>
        <v>24</v>
      </c>
      <c r="P13" s="59"/>
      <c r="Q13" s="59"/>
      <c r="R13" s="59"/>
      <c r="S13" s="59">
        <f t="shared" si="6"/>
        <v>0</v>
      </c>
      <c r="T13" s="47">
        <f t="shared" si="4"/>
        <v>75</v>
      </c>
      <c r="U13" s="45"/>
      <c r="V13" s="125"/>
      <c r="W13" s="46">
        <f t="shared" si="7"/>
        <v>75</v>
      </c>
      <c r="X13" s="29" t="str">
        <f t="shared" si="8"/>
        <v>Khá</v>
      </c>
      <c r="Y13" s="60"/>
    </row>
    <row r="14" spans="1:25" ht="16.5" customHeight="1">
      <c r="A14" s="61">
        <v>10</v>
      </c>
      <c r="B14" s="95" t="s">
        <v>524</v>
      </c>
      <c r="C14" s="96" t="s">
        <v>54</v>
      </c>
      <c r="D14" s="97" t="s">
        <v>525</v>
      </c>
      <c r="E14" s="57">
        <v>8</v>
      </c>
      <c r="F14" s="57">
        <v>3</v>
      </c>
      <c r="G14" s="68" t="str">
        <f>VLOOKUP(B14,'[7]Sheet1'!$B$10:$H$58,7,0)</f>
        <v>Trung bình</v>
      </c>
      <c r="H14" s="57">
        <f t="shared" si="5"/>
        <v>5</v>
      </c>
      <c r="I14" s="58">
        <f t="shared" si="0"/>
        <v>8</v>
      </c>
      <c r="J14" s="59">
        <v>24</v>
      </c>
      <c r="K14" s="58">
        <f t="shared" si="1"/>
        <v>24</v>
      </c>
      <c r="L14" s="59">
        <v>17</v>
      </c>
      <c r="M14" s="58">
        <f t="shared" si="2"/>
        <v>17</v>
      </c>
      <c r="N14" s="59">
        <v>25</v>
      </c>
      <c r="O14" s="58">
        <f t="shared" si="3"/>
        <v>25</v>
      </c>
      <c r="P14" s="59"/>
      <c r="Q14" s="59"/>
      <c r="R14" s="59"/>
      <c r="S14" s="59">
        <f t="shared" si="6"/>
        <v>0</v>
      </c>
      <c r="T14" s="47">
        <f t="shared" si="4"/>
        <v>74</v>
      </c>
      <c r="U14" s="45"/>
      <c r="V14" s="125"/>
      <c r="W14" s="46">
        <f t="shared" si="7"/>
        <v>74</v>
      </c>
      <c r="X14" s="29" t="str">
        <f t="shared" si="8"/>
        <v>Khá</v>
      </c>
      <c r="Y14" s="60"/>
    </row>
    <row r="15" spans="1:25" ht="16.5" customHeight="1">
      <c r="A15" s="61">
        <v>11</v>
      </c>
      <c r="B15" s="95" t="s">
        <v>526</v>
      </c>
      <c r="C15" s="96" t="s">
        <v>74</v>
      </c>
      <c r="D15" s="97" t="s">
        <v>75</v>
      </c>
      <c r="E15" s="57"/>
      <c r="F15" s="57">
        <v>3</v>
      </c>
      <c r="G15" s="68" t="str">
        <f>VLOOKUP(B15,'[7]Sheet1'!$B$10:$H$58,7,0)</f>
        <v>Yếu</v>
      </c>
      <c r="H15" s="57">
        <f t="shared" si="5"/>
        <v>3</v>
      </c>
      <c r="I15" s="58">
        <f t="shared" si="0"/>
        <v>6</v>
      </c>
      <c r="J15" s="59"/>
      <c r="K15" s="58">
        <f t="shared" si="1"/>
        <v>0</v>
      </c>
      <c r="L15" s="59"/>
      <c r="M15" s="58">
        <f t="shared" si="2"/>
        <v>0</v>
      </c>
      <c r="N15" s="59"/>
      <c r="O15" s="58">
        <f t="shared" si="3"/>
        <v>0</v>
      </c>
      <c r="P15" s="59"/>
      <c r="Q15" s="59"/>
      <c r="R15" s="59"/>
      <c r="S15" s="59">
        <f t="shared" si="6"/>
        <v>0</v>
      </c>
      <c r="T15" s="47">
        <f t="shared" si="4"/>
        <v>6</v>
      </c>
      <c r="U15" s="100">
        <v>10</v>
      </c>
      <c r="V15" s="125">
        <v>10</v>
      </c>
      <c r="W15" s="46">
        <f t="shared" si="7"/>
        <v>-14</v>
      </c>
      <c r="X15" s="29" t="str">
        <f t="shared" si="8"/>
        <v>Kém</v>
      </c>
      <c r="Y15" s="60" t="s">
        <v>332</v>
      </c>
    </row>
    <row r="16" spans="1:25" ht="16.5" customHeight="1">
      <c r="A16" s="61">
        <v>12</v>
      </c>
      <c r="B16" s="95" t="s">
        <v>527</v>
      </c>
      <c r="C16" s="96" t="s">
        <v>487</v>
      </c>
      <c r="D16" s="97" t="s">
        <v>172</v>
      </c>
      <c r="E16" s="57">
        <v>8</v>
      </c>
      <c r="F16" s="57">
        <v>3</v>
      </c>
      <c r="G16" s="68" t="str">
        <f>VLOOKUP(B16,'[7]Sheet1'!$B$10:$H$58,7,0)</f>
        <v>Trung bình</v>
      </c>
      <c r="H16" s="57">
        <f t="shared" si="5"/>
        <v>5</v>
      </c>
      <c r="I16" s="58">
        <f t="shared" si="0"/>
        <v>8</v>
      </c>
      <c r="J16" s="59">
        <v>25</v>
      </c>
      <c r="K16" s="58">
        <f t="shared" si="1"/>
        <v>25</v>
      </c>
      <c r="L16" s="59">
        <v>19</v>
      </c>
      <c r="M16" s="58">
        <f t="shared" si="2"/>
        <v>19</v>
      </c>
      <c r="N16" s="59">
        <v>25</v>
      </c>
      <c r="O16" s="58">
        <f t="shared" si="3"/>
        <v>25</v>
      </c>
      <c r="P16" s="59"/>
      <c r="Q16" s="59"/>
      <c r="R16" s="59"/>
      <c r="S16" s="59">
        <f t="shared" si="6"/>
        <v>0</v>
      </c>
      <c r="T16" s="47">
        <f t="shared" si="4"/>
        <v>77</v>
      </c>
      <c r="U16" s="45"/>
      <c r="V16" s="125"/>
      <c r="W16" s="46">
        <f t="shared" si="7"/>
        <v>77</v>
      </c>
      <c r="X16" s="29" t="str">
        <f t="shared" si="8"/>
        <v>Khá</v>
      </c>
      <c r="Y16" s="60"/>
    </row>
    <row r="17" spans="1:25" ht="16.5" customHeight="1">
      <c r="A17" s="61">
        <v>13</v>
      </c>
      <c r="B17" s="95" t="s">
        <v>528</v>
      </c>
      <c r="C17" s="96" t="s">
        <v>529</v>
      </c>
      <c r="D17" s="97" t="s">
        <v>174</v>
      </c>
      <c r="E17" s="57">
        <v>10</v>
      </c>
      <c r="F17" s="57">
        <v>3</v>
      </c>
      <c r="G17" s="68" t="str">
        <f>VLOOKUP(B17,'[7]Sheet1'!$B$10:$H$58,7,0)</f>
        <v>Khá</v>
      </c>
      <c r="H17" s="57">
        <f t="shared" si="5"/>
        <v>8</v>
      </c>
      <c r="I17" s="58">
        <f t="shared" si="0"/>
        <v>11</v>
      </c>
      <c r="J17" s="59">
        <v>24</v>
      </c>
      <c r="K17" s="58">
        <f t="shared" si="1"/>
        <v>24</v>
      </c>
      <c r="L17" s="59">
        <v>17</v>
      </c>
      <c r="M17" s="58">
        <f t="shared" si="2"/>
        <v>17</v>
      </c>
      <c r="N17" s="59">
        <v>25</v>
      </c>
      <c r="O17" s="58">
        <f t="shared" si="3"/>
        <v>25</v>
      </c>
      <c r="P17" s="59"/>
      <c r="Q17" s="59"/>
      <c r="R17" s="59"/>
      <c r="S17" s="59">
        <f t="shared" si="6"/>
        <v>0</v>
      </c>
      <c r="T17" s="47">
        <f t="shared" si="4"/>
        <v>77</v>
      </c>
      <c r="U17" s="100"/>
      <c r="V17" s="125"/>
      <c r="W17" s="46">
        <f t="shared" si="7"/>
        <v>77</v>
      </c>
      <c r="X17" s="29" t="str">
        <f t="shared" si="8"/>
        <v>Khá</v>
      </c>
      <c r="Y17" s="60"/>
    </row>
    <row r="18" spans="1:25" ht="16.5" customHeight="1">
      <c r="A18" s="61">
        <v>14</v>
      </c>
      <c r="B18" s="95" t="s">
        <v>530</v>
      </c>
      <c r="C18" s="96" t="s">
        <v>353</v>
      </c>
      <c r="D18" s="97" t="s">
        <v>531</v>
      </c>
      <c r="E18" s="57">
        <v>8</v>
      </c>
      <c r="F18" s="57">
        <v>3</v>
      </c>
      <c r="G18" s="68" t="str">
        <f>VLOOKUP(B18,'[7]Sheet1'!$B$10:$H$58,7,0)</f>
        <v>Trung bình</v>
      </c>
      <c r="H18" s="57">
        <f t="shared" si="5"/>
        <v>5</v>
      </c>
      <c r="I18" s="58">
        <f t="shared" si="0"/>
        <v>8</v>
      </c>
      <c r="J18" s="59">
        <v>24</v>
      </c>
      <c r="K18" s="58">
        <f t="shared" si="1"/>
        <v>24</v>
      </c>
      <c r="L18" s="59">
        <v>18</v>
      </c>
      <c r="M18" s="58">
        <f t="shared" si="2"/>
        <v>18</v>
      </c>
      <c r="N18" s="59">
        <v>25</v>
      </c>
      <c r="O18" s="58">
        <f t="shared" si="3"/>
        <v>25</v>
      </c>
      <c r="P18" s="59">
        <v>2</v>
      </c>
      <c r="Q18" s="59"/>
      <c r="R18" s="59"/>
      <c r="S18" s="59">
        <f t="shared" si="6"/>
        <v>2</v>
      </c>
      <c r="T18" s="47">
        <f t="shared" si="4"/>
        <v>77</v>
      </c>
      <c r="U18" s="45"/>
      <c r="V18" s="125"/>
      <c r="W18" s="46">
        <f t="shared" si="7"/>
        <v>77</v>
      </c>
      <c r="X18" s="29" t="str">
        <f t="shared" si="8"/>
        <v>Khá</v>
      </c>
      <c r="Y18" s="60"/>
    </row>
    <row r="19" spans="1:25" ht="16.5" customHeight="1">
      <c r="A19" s="61">
        <v>15</v>
      </c>
      <c r="B19" s="95" t="s">
        <v>532</v>
      </c>
      <c r="C19" s="96" t="s">
        <v>533</v>
      </c>
      <c r="D19" s="97" t="s">
        <v>9</v>
      </c>
      <c r="E19" s="57">
        <v>8</v>
      </c>
      <c r="F19" s="57">
        <v>3</v>
      </c>
      <c r="G19" s="68" t="str">
        <f>VLOOKUP(B19,'[7]Sheet1'!$B$10:$H$58,7,0)</f>
        <v>Trung bình</v>
      </c>
      <c r="H19" s="57">
        <f t="shared" si="5"/>
        <v>5</v>
      </c>
      <c r="I19" s="58">
        <f t="shared" si="0"/>
        <v>8</v>
      </c>
      <c r="J19" s="59">
        <v>25</v>
      </c>
      <c r="K19" s="58">
        <f t="shared" si="1"/>
        <v>25</v>
      </c>
      <c r="L19" s="59">
        <v>20</v>
      </c>
      <c r="M19" s="58">
        <f t="shared" si="2"/>
        <v>20</v>
      </c>
      <c r="N19" s="59">
        <v>18</v>
      </c>
      <c r="O19" s="58">
        <f t="shared" si="3"/>
        <v>18</v>
      </c>
      <c r="P19" s="59"/>
      <c r="Q19" s="59"/>
      <c r="R19" s="59"/>
      <c r="S19" s="59">
        <f t="shared" si="6"/>
        <v>0</v>
      </c>
      <c r="T19" s="47">
        <f t="shared" si="4"/>
        <v>71</v>
      </c>
      <c r="U19" s="45"/>
      <c r="V19" s="125"/>
      <c r="W19" s="46">
        <f t="shared" si="7"/>
        <v>71</v>
      </c>
      <c r="X19" s="29" t="str">
        <f t="shared" si="8"/>
        <v>Khá</v>
      </c>
      <c r="Y19" s="60"/>
    </row>
    <row r="20" spans="1:25" ht="16.5" customHeight="1">
      <c r="A20" s="61">
        <v>16</v>
      </c>
      <c r="B20" s="95" t="s">
        <v>534</v>
      </c>
      <c r="C20" s="96" t="s">
        <v>535</v>
      </c>
      <c r="D20" s="97" t="s">
        <v>98</v>
      </c>
      <c r="E20" s="57">
        <v>9</v>
      </c>
      <c r="F20" s="57">
        <v>3</v>
      </c>
      <c r="G20" s="68" t="str">
        <f>VLOOKUP(B20,'[7]Sheet1'!$B$10:$H$58,7,0)</f>
        <v>Yếu</v>
      </c>
      <c r="H20" s="57">
        <f t="shared" si="5"/>
        <v>3</v>
      </c>
      <c r="I20" s="58">
        <f t="shared" si="0"/>
        <v>6</v>
      </c>
      <c r="J20" s="59">
        <v>25</v>
      </c>
      <c r="K20" s="58">
        <f t="shared" si="1"/>
        <v>25</v>
      </c>
      <c r="L20" s="59">
        <v>19</v>
      </c>
      <c r="M20" s="58">
        <f t="shared" si="2"/>
        <v>19</v>
      </c>
      <c r="N20" s="59">
        <v>24</v>
      </c>
      <c r="O20" s="58">
        <f t="shared" si="3"/>
        <v>24</v>
      </c>
      <c r="P20" s="59"/>
      <c r="Q20" s="59"/>
      <c r="R20" s="59"/>
      <c r="S20" s="59">
        <f t="shared" si="6"/>
        <v>0</v>
      </c>
      <c r="T20" s="47">
        <f t="shared" si="4"/>
        <v>74</v>
      </c>
      <c r="U20" s="100"/>
      <c r="V20" s="125"/>
      <c r="W20" s="46">
        <f t="shared" si="7"/>
        <v>74</v>
      </c>
      <c r="X20" s="29" t="str">
        <f t="shared" si="8"/>
        <v>Khá</v>
      </c>
      <c r="Y20" s="60"/>
    </row>
    <row r="21" spans="1:25" ht="16.5" customHeight="1">
      <c r="A21" s="61">
        <v>17</v>
      </c>
      <c r="B21" s="95" t="s">
        <v>536</v>
      </c>
      <c r="C21" s="96" t="s">
        <v>504</v>
      </c>
      <c r="D21" s="97" t="s">
        <v>158</v>
      </c>
      <c r="E21" s="57">
        <v>7</v>
      </c>
      <c r="F21" s="57">
        <v>3</v>
      </c>
      <c r="G21" s="68" t="str">
        <f>VLOOKUP(B21,'[7]Sheet1'!$B$10:$H$58,7,0)</f>
        <v>Yếu</v>
      </c>
      <c r="H21" s="57">
        <f t="shared" si="5"/>
        <v>3</v>
      </c>
      <c r="I21" s="58">
        <f t="shared" si="0"/>
        <v>6</v>
      </c>
      <c r="J21" s="59">
        <v>25</v>
      </c>
      <c r="K21" s="58">
        <f t="shared" si="1"/>
        <v>25</v>
      </c>
      <c r="L21" s="59">
        <v>14</v>
      </c>
      <c r="M21" s="58">
        <f t="shared" si="2"/>
        <v>14</v>
      </c>
      <c r="N21" s="59">
        <v>25</v>
      </c>
      <c r="O21" s="58">
        <f t="shared" si="3"/>
        <v>25</v>
      </c>
      <c r="P21" s="59"/>
      <c r="Q21" s="59"/>
      <c r="R21" s="59"/>
      <c r="S21" s="59">
        <f t="shared" si="6"/>
        <v>0</v>
      </c>
      <c r="T21" s="47">
        <f t="shared" si="4"/>
        <v>70</v>
      </c>
      <c r="U21" s="45">
        <v>10</v>
      </c>
      <c r="V21" s="125"/>
      <c r="W21" s="46">
        <f t="shared" si="7"/>
        <v>60</v>
      </c>
      <c r="X21" s="29" t="str">
        <f t="shared" si="8"/>
        <v>TB</v>
      </c>
      <c r="Y21" s="60" t="s">
        <v>332</v>
      </c>
    </row>
    <row r="22" spans="1:25" ht="16.5" customHeight="1">
      <c r="A22" s="61">
        <v>18</v>
      </c>
      <c r="B22" s="95" t="s">
        <v>537</v>
      </c>
      <c r="C22" s="96" t="s">
        <v>538</v>
      </c>
      <c r="D22" s="97" t="s">
        <v>135</v>
      </c>
      <c r="E22" s="57">
        <v>7</v>
      </c>
      <c r="F22" s="57">
        <v>3</v>
      </c>
      <c r="G22" s="68" t="str">
        <f>VLOOKUP(B22,'[7]Sheet1'!$B$10:$H$58,7,0)</f>
        <v>Yếu</v>
      </c>
      <c r="H22" s="57">
        <f t="shared" si="5"/>
        <v>3</v>
      </c>
      <c r="I22" s="58">
        <f t="shared" si="0"/>
        <v>6</v>
      </c>
      <c r="J22" s="59">
        <v>23</v>
      </c>
      <c r="K22" s="58">
        <f t="shared" si="1"/>
        <v>23</v>
      </c>
      <c r="L22" s="59">
        <v>16</v>
      </c>
      <c r="M22" s="58">
        <f t="shared" si="2"/>
        <v>16</v>
      </c>
      <c r="N22" s="59">
        <v>25</v>
      </c>
      <c r="O22" s="58">
        <f t="shared" si="3"/>
        <v>25</v>
      </c>
      <c r="P22" s="59"/>
      <c r="Q22" s="59"/>
      <c r="R22" s="59"/>
      <c r="S22" s="59">
        <f t="shared" si="6"/>
        <v>0</v>
      </c>
      <c r="T22" s="47">
        <f t="shared" si="4"/>
        <v>70</v>
      </c>
      <c r="U22" s="45"/>
      <c r="V22" s="125"/>
      <c r="W22" s="46">
        <f t="shared" si="7"/>
        <v>70</v>
      </c>
      <c r="X22" s="29" t="str">
        <f t="shared" si="8"/>
        <v>Khá</v>
      </c>
      <c r="Y22" s="60"/>
    </row>
    <row r="23" spans="1:25" ht="16.5" customHeight="1">
      <c r="A23" s="61">
        <v>19</v>
      </c>
      <c r="B23" s="95" t="s">
        <v>539</v>
      </c>
      <c r="C23" s="96" t="s">
        <v>540</v>
      </c>
      <c r="D23" s="97" t="s">
        <v>541</v>
      </c>
      <c r="E23" s="57">
        <v>8</v>
      </c>
      <c r="F23" s="57">
        <v>3</v>
      </c>
      <c r="G23" s="68" t="str">
        <f>VLOOKUP(B23,'[7]Sheet1'!$B$10:$H$58,7,0)</f>
        <v>Trung bình</v>
      </c>
      <c r="H23" s="57">
        <f t="shared" si="5"/>
        <v>5</v>
      </c>
      <c r="I23" s="58">
        <f t="shared" si="0"/>
        <v>8</v>
      </c>
      <c r="J23" s="59">
        <v>24</v>
      </c>
      <c r="K23" s="58">
        <f t="shared" si="1"/>
        <v>24</v>
      </c>
      <c r="L23" s="59">
        <v>17</v>
      </c>
      <c r="M23" s="58">
        <f t="shared" si="2"/>
        <v>17</v>
      </c>
      <c r="N23" s="59">
        <v>25</v>
      </c>
      <c r="O23" s="58">
        <f t="shared" si="3"/>
        <v>25</v>
      </c>
      <c r="P23" s="59"/>
      <c r="Q23" s="59"/>
      <c r="R23" s="59"/>
      <c r="S23" s="59">
        <f t="shared" si="6"/>
        <v>0</v>
      </c>
      <c r="T23" s="47">
        <f t="shared" si="4"/>
        <v>74</v>
      </c>
      <c r="U23" s="100"/>
      <c r="V23" s="125"/>
      <c r="W23" s="46">
        <f t="shared" si="7"/>
        <v>74</v>
      </c>
      <c r="X23" s="29" t="str">
        <f t="shared" si="8"/>
        <v>Khá</v>
      </c>
      <c r="Y23" s="60"/>
    </row>
    <row r="24" spans="1:25" ht="16.5" customHeight="1">
      <c r="A24" s="61">
        <v>20</v>
      </c>
      <c r="B24" s="95" t="s">
        <v>542</v>
      </c>
      <c r="C24" s="96" t="s">
        <v>79</v>
      </c>
      <c r="D24" s="97" t="s">
        <v>205</v>
      </c>
      <c r="E24" s="57"/>
      <c r="F24" s="57">
        <v>3</v>
      </c>
      <c r="G24" s="68" t="str">
        <f>VLOOKUP(B24,'[7]Sheet1'!$B$10:$H$58,7,0)</f>
        <v>Yếu</v>
      </c>
      <c r="H24" s="57">
        <f t="shared" si="5"/>
        <v>3</v>
      </c>
      <c r="I24" s="58">
        <f t="shared" si="0"/>
        <v>6</v>
      </c>
      <c r="J24" s="59"/>
      <c r="K24" s="58">
        <f t="shared" si="1"/>
        <v>0</v>
      </c>
      <c r="L24" s="59"/>
      <c r="M24" s="58">
        <f t="shared" si="2"/>
        <v>0</v>
      </c>
      <c r="N24" s="59"/>
      <c r="O24" s="58">
        <f t="shared" si="3"/>
        <v>0</v>
      </c>
      <c r="P24" s="59"/>
      <c r="Q24" s="59"/>
      <c r="R24" s="59"/>
      <c r="S24" s="59">
        <f t="shared" si="6"/>
        <v>0</v>
      </c>
      <c r="T24" s="47">
        <f t="shared" si="4"/>
        <v>6</v>
      </c>
      <c r="U24" s="45">
        <v>10</v>
      </c>
      <c r="V24" s="125"/>
      <c r="W24" s="46">
        <f t="shared" si="7"/>
        <v>-4</v>
      </c>
      <c r="X24" s="29" t="str">
        <f t="shared" si="8"/>
        <v>Kém</v>
      </c>
      <c r="Y24" s="60" t="s">
        <v>332</v>
      </c>
    </row>
    <row r="25" spans="1:25" ht="16.5" customHeight="1">
      <c r="A25" s="61">
        <v>21</v>
      </c>
      <c r="B25" s="95" t="s">
        <v>543</v>
      </c>
      <c r="C25" s="96" t="s">
        <v>544</v>
      </c>
      <c r="D25" s="97" t="s">
        <v>545</v>
      </c>
      <c r="E25" s="57">
        <v>6</v>
      </c>
      <c r="F25" s="57">
        <v>3</v>
      </c>
      <c r="G25" s="68" t="str">
        <f>VLOOKUP(B25,'[7]Sheet1'!$B$10:$H$58,7,0)</f>
        <v>Yếu</v>
      </c>
      <c r="H25" s="57">
        <f t="shared" si="5"/>
        <v>3</v>
      </c>
      <c r="I25" s="58">
        <f t="shared" si="0"/>
        <v>6</v>
      </c>
      <c r="J25" s="59">
        <v>25</v>
      </c>
      <c r="K25" s="58">
        <f t="shared" si="1"/>
        <v>25</v>
      </c>
      <c r="L25" s="59">
        <v>6</v>
      </c>
      <c r="M25" s="58">
        <f t="shared" si="2"/>
        <v>6</v>
      </c>
      <c r="N25" s="59">
        <v>25</v>
      </c>
      <c r="O25" s="58">
        <f t="shared" si="3"/>
        <v>25</v>
      </c>
      <c r="P25" s="59"/>
      <c r="Q25" s="59"/>
      <c r="R25" s="59"/>
      <c r="S25" s="59">
        <f t="shared" si="6"/>
        <v>0</v>
      </c>
      <c r="T25" s="47">
        <f t="shared" si="4"/>
        <v>62</v>
      </c>
      <c r="U25" s="100">
        <v>10</v>
      </c>
      <c r="V25" s="125">
        <v>10</v>
      </c>
      <c r="W25" s="46">
        <f t="shared" si="7"/>
        <v>42</v>
      </c>
      <c r="X25" s="29" t="str">
        <f t="shared" si="8"/>
        <v>Yếu</v>
      </c>
      <c r="Y25" s="60" t="s">
        <v>332</v>
      </c>
    </row>
    <row r="26" spans="1:25" ht="16.5" customHeight="1">
      <c r="A26" s="61">
        <v>22</v>
      </c>
      <c r="B26" s="95" t="s">
        <v>546</v>
      </c>
      <c r="C26" s="96" t="s">
        <v>547</v>
      </c>
      <c r="D26" s="97" t="s">
        <v>197</v>
      </c>
      <c r="E26" s="57">
        <v>8</v>
      </c>
      <c r="F26" s="57">
        <v>3</v>
      </c>
      <c r="G26" s="68" t="str">
        <f>VLOOKUP(B26,'[7]Sheet1'!$B$10:$H$58,7,0)</f>
        <v>Yếu</v>
      </c>
      <c r="H26" s="57">
        <f t="shared" si="5"/>
        <v>3</v>
      </c>
      <c r="I26" s="58">
        <f t="shared" si="0"/>
        <v>6</v>
      </c>
      <c r="J26" s="59">
        <v>24</v>
      </c>
      <c r="K26" s="58">
        <f t="shared" si="1"/>
        <v>24</v>
      </c>
      <c r="L26" s="59">
        <v>17</v>
      </c>
      <c r="M26" s="58">
        <f t="shared" si="2"/>
        <v>17</v>
      </c>
      <c r="N26" s="59">
        <v>25</v>
      </c>
      <c r="O26" s="58">
        <f t="shared" si="3"/>
        <v>25</v>
      </c>
      <c r="P26" s="59"/>
      <c r="Q26" s="59"/>
      <c r="R26" s="59"/>
      <c r="S26" s="59">
        <f t="shared" si="6"/>
        <v>0</v>
      </c>
      <c r="T26" s="47">
        <f t="shared" si="4"/>
        <v>72</v>
      </c>
      <c r="U26" s="100"/>
      <c r="V26" s="125"/>
      <c r="W26" s="46">
        <f t="shared" si="7"/>
        <v>72</v>
      </c>
      <c r="X26" s="29" t="str">
        <f t="shared" si="8"/>
        <v>Khá</v>
      </c>
      <c r="Y26" s="60"/>
    </row>
    <row r="27" spans="1:25" ht="16.5" customHeight="1">
      <c r="A27" s="61">
        <v>23</v>
      </c>
      <c r="B27" s="95" t="s">
        <v>548</v>
      </c>
      <c r="C27" s="96" t="s">
        <v>549</v>
      </c>
      <c r="D27" s="97" t="s">
        <v>52</v>
      </c>
      <c r="E27" s="57">
        <v>9</v>
      </c>
      <c r="F27" s="57">
        <v>3</v>
      </c>
      <c r="G27" s="68" t="str">
        <f>VLOOKUP(B27,'[7]Sheet1'!$B$10:$H$58,7,0)</f>
        <v>Yếu</v>
      </c>
      <c r="H27" s="57">
        <f t="shared" si="5"/>
        <v>3</v>
      </c>
      <c r="I27" s="58">
        <f t="shared" si="0"/>
        <v>6</v>
      </c>
      <c r="J27" s="59">
        <v>25</v>
      </c>
      <c r="K27" s="58">
        <f t="shared" si="1"/>
        <v>25</v>
      </c>
      <c r="L27" s="59">
        <v>20</v>
      </c>
      <c r="M27" s="58">
        <f t="shared" si="2"/>
        <v>20</v>
      </c>
      <c r="N27" s="59">
        <v>25</v>
      </c>
      <c r="O27" s="58">
        <f t="shared" si="3"/>
        <v>25</v>
      </c>
      <c r="P27" s="59">
        <v>7</v>
      </c>
      <c r="Q27" s="59"/>
      <c r="R27" s="59"/>
      <c r="S27" s="59">
        <f t="shared" si="6"/>
        <v>7</v>
      </c>
      <c r="T27" s="47">
        <f t="shared" si="4"/>
        <v>83</v>
      </c>
      <c r="U27" s="45"/>
      <c r="V27" s="125"/>
      <c r="W27" s="46">
        <f t="shared" si="7"/>
        <v>83</v>
      </c>
      <c r="X27" s="29" t="str">
        <f t="shared" si="8"/>
        <v>Tốt</v>
      </c>
      <c r="Y27" s="60"/>
    </row>
    <row r="28" spans="1:25" ht="16.5" customHeight="1">
      <c r="A28" s="61">
        <v>24</v>
      </c>
      <c r="B28" s="95" t="s">
        <v>550</v>
      </c>
      <c r="C28" s="96" t="s">
        <v>137</v>
      </c>
      <c r="D28" s="97" t="s">
        <v>551</v>
      </c>
      <c r="E28" s="57">
        <v>8</v>
      </c>
      <c r="F28" s="57">
        <v>3</v>
      </c>
      <c r="G28" s="68" t="str">
        <f>VLOOKUP(B28,'[7]Sheet1'!$B$10:$H$58,7,0)</f>
        <v>Yếu</v>
      </c>
      <c r="H28" s="57">
        <f t="shared" si="5"/>
        <v>3</v>
      </c>
      <c r="I28" s="58">
        <f t="shared" si="0"/>
        <v>6</v>
      </c>
      <c r="J28" s="59">
        <v>25</v>
      </c>
      <c r="K28" s="58">
        <f t="shared" si="1"/>
        <v>25</v>
      </c>
      <c r="L28" s="59">
        <v>14</v>
      </c>
      <c r="M28" s="58">
        <f t="shared" si="2"/>
        <v>14</v>
      </c>
      <c r="N28" s="59">
        <v>24</v>
      </c>
      <c r="O28" s="58">
        <f t="shared" si="3"/>
        <v>24</v>
      </c>
      <c r="P28" s="59"/>
      <c r="Q28" s="59"/>
      <c r="R28" s="59"/>
      <c r="S28" s="59">
        <f t="shared" si="6"/>
        <v>0</v>
      </c>
      <c r="T28" s="47">
        <f t="shared" si="4"/>
        <v>69</v>
      </c>
      <c r="U28" s="45"/>
      <c r="V28" s="125">
        <v>10</v>
      </c>
      <c r="W28" s="46">
        <f t="shared" si="7"/>
        <v>59</v>
      </c>
      <c r="X28" s="29" t="str">
        <f t="shared" si="8"/>
        <v>TB</v>
      </c>
      <c r="Y28" s="60"/>
    </row>
    <row r="29" spans="1:25" ht="16.5" customHeight="1">
      <c r="A29" s="61">
        <v>25</v>
      </c>
      <c r="B29" s="95" t="s">
        <v>552</v>
      </c>
      <c r="C29" s="96" t="s">
        <v>553</v>
      </c>
      <c r="D29" s="97" t="s">
        <v>188</v>
      </c>
      <c r="E29" s="57">
        <v>8</v>
      </c>
      <c r="F29" s="57">
        <v>3</v>
      </c>
      <c r="G29" s="68" t="str">
        <f>VLOOKUP(B29,'[7]Sheet1'!$B$10:$H$58,7,0)</f>
        <v>Yếu</v>
      </c>
      <c r="H29" s="57">
        <f t="shared" si="5"/>
        <v>3</v>
      </c>
      <c r="I29" s="58">
        <f t="shared" si="0"/>
        <v>6</v>
      </c>
      <c r="J29" s="59">
        <v>23</v>
      </c>
      <c r="K29" s="58">
        <f t="shared" si="1"/>
        <v>23</v>
      </c>
      <c r="L29" s="59">
        <v>17</v>
      </c>
      <c r="M29" s="58">
        <f aca="true" t="shared" si="9" ref="M29:M53">L29</f>
        <v>17</v>
      </c>
      <c r="N29" s="59">
        <v>25</v>
      </c>
      <c r="O29" s="58">
        <f aca="true" t="shared" si="10" ref="O29:O53">N29</f>
        <v>25</v>
      </c>
      <c r="P29" s="59">
        <v>2</v>
      </c>
      <c r="Q29" s="59"/>
      <c r="R29" s="59"/>
      <c r="S29" s="59">
        <f t="shared" si="6"/>
        <v>2</v>
      </c>
      <c r="T29" s="47">
        <f aca="true" t="shared" si="11" ref="T29:T53">ROUND((I29+K29+M29+O29+S29),0)</f>
        <v>73</v>
      </c>
      <c r="U29" s="45">
        <v>10</v>
      </c>
      <c r="V29" s="125"/>
      <c r="W29" s="46">
        <f t="shared" si="7"/>
        <v>63</v>
      </c>
      <c r="X29" s="29" t="str">
        <f t="shared" si="8"/>
        <v>TB</v>
      </c>
      <c r="Y29" s="60" t="s">
        <v>332</v>
      </c>
    </row>
    <row r="30" spans="1:25" ht="16.5" customHeight="1">
      <c r="A30" s="61">
        <v>26</v>
      </c>
      <c r="B30" s="95" t="s">
        <v>554</v>
      </c>
      <c r="C30" s="96" t="s">
        <v>555</v>
      </c>
      <c r="D30" s="97" t="s">
        <v>461</v>
      </c>
      <c r="E30" s="57">
        <v>7</v>
      </c>
      <c r="F30" s="57">
        <v>3</v>
      </c>
      <c r="G30" s="68" t="str">
        <f>VLOOKUP(B30,'[7]Sheet1'!$B$10:$H$58,7,0)</f>
        <v>Yếu</v>
      </c>
      <c r="H30" s="57">
        <f t="shared" si="5"/>
        <v>3</v>
      </c>
      <c r="I30" s="58">
        <f t="shared" si="0"/>
        <v>6</v>
      </c>
      <c r="J30" s="59">
        <v>25</v>
      </c>
      <c r="K30" s="58">
        <f t="shared" si="1"/>
        <v>25</v>
      </c>
      <c r="L30" s="59">
        <v>17</v>
      </c>
      <c r="M30" s="58">
        <f t="shared" si="9"/>
        <v>17</v>
      </c>
      <c r="N30" s="59">
        <v>21</v>
      </c>
      <c r="O30" s="58">
        <f t="shared" si="10"/>
        <v>21</v>
      </c>
      <c r="P30" s="59"/>
      <c r="Q30" s="59"/>
      <c r="R30" s="59"/>
      <c r="S30" s="59">
        <f t="shared" si="6"/>
        <v>0</v>
      </c>
      <c r="T30" s="47">
        <f t="shared" si="11"/>
        <v>69</v>
      </c>
      <c r="U30" s="45"/>
      <c r="V30" s="125"/>
      <c r="W30" s="46">
        <f t="shared" si="7"/>
        <v>69</v>
      </c>
      <c r="X30" s="29" t="str">
        <f t="shared" si="8"/>
        <v>Khá</v>
      </c>
      <c r="Y30" s="60"/>
    </row>
    <row r="31" spans="1:25" ht="16.5" customHeight="1">
      <c r="A31" s="61">
        <v>27</v>
      </c>
      <c r="B31" s="95" t="s">
        <v>556</v>
      </c>
      <c r="C31" s="96" t="s">
        <v>557</v>
      </c>
      <c r="D31" s="97" t="s">
        <v>86</v>
      </c>
      <c r="E31" s="57">
        <v>10</v>
      </c>
      <c r="F31" s="57">
        <v>3</v>
      </c>
      <c r="G31" s="68" t="str">
        <f>VLOOKUP(B31,'[7]Sheet1'!$B$10:$H$58,7,0)</f>
        <v>Giỏi</v>
      </c>
      <c r="H31" s="57">
        <f t="shared" si="5"/>
        <v>9</v>
      </c>
      <c r="I31" s="58">
        <f t="shared" si="0"/>
        <v>12</v>
      </c>
      <c r="J31" s="59">
        <v>25</v>
      </c>
      <c r="K31" s="58">
        <f t="shared" si="1"/>
        <v>25</v>
      </c>
      <c r="L31" s="59">
        <v>19</v>
      </c>
      <c r="M31" s="58">
        <f t="shared" si="9"/>
        <v>19</v>
      </c>
      <c r="N31" s="59">
        <v>25</v>
      </c>
      <c r="O31" s="58">
        <f t="shared" si="10"/>
        <v>25</v>
      </c>
      <c r="P31" s="59">
        <v>10</v>
      </c>
      <c r="Q31" s="59"/>
      <c r="R31" s="59"/>
      <c r="S31" s="59">
        <f t="shared" si="6"/>
        <v>10</v>
      </c>
      <c r="T31" s="47">
        <f t="shared" si="11"/>
        <v>91</v>
      </c>
      <c r="U31" s="45"/>
      <c r="V31" s="125"/>
      <c r="W31" s="46">
        <f t="shared" si="7"/>
        <v>91</v>
      </c>
      <c r="X31" s="29" t="str">
        <f t="shared" si="8"/>
        <v>XS</v>
      </c>
      <c r="Y31" s="60"/>
    </row>
    <row r="32" spans="1:25" ht="16.5" customHeight="1">
      <c r="A32" s="61">
        <v>28</v>
      </c>
      <c r="B32" s="95" t="s">
        <v>558</v>
      </c>
      <c r="C32" s="96" t="s">
        <v>559</v>
      </c>
      <c r="D32" s="97" t="s">
        <v>560</v>
      </c>
      <c r="E32" s="57">
        <v>9</v>
      </c>
      <c r="F32" s="57">
        <v>3</v>
      </c>
      <c r="G32" s="68" t="str">
        <f>VLOOKUP(B32,'[7]Sheet1'!$B$10:$H$58,7,0)</f>
        <v>Giỏi</v>
      </c>
      <c r="H32" s="57">
        <f t="shared" si="5"/>
        <v>9</v>
      </c>
      <c r="I32" s="58">
        <f t="shared" si="0"/>
        <v>12</v>
      </c>
      <c r="J32" s="59">
        <v>24</v>
      </c>
      <c r="K32" s="58">
        <f t="shared" si="1"/>
        <v>24</v>
      </c>
      <c r="L32" s="59">
        <v>17</v>
      </c>
      <c r="M32" s="58">
        <f t="shared" si="9"/>
        <v>17</v>
      </c>
      <c r="N32" s="59">
        <v>25</v>
      </c>
      <c r="O32" s="58">
        <f t="shared" si="10"/>
        <v>25</v>
      </c>
      <c r="P32" s="59">
        <v>2</v>
      </c>
      <c r="Q32" s="59"/>
      <c r="R32" s="59"/>
      <c r="S32" s="59">
        <f t="shared" si="6"/>
        <v>2</v>
      </c>
      <c r="T32" s="47">
        <f t="shared" si="11"/>
        <v>80</v>
      </c>
      <c r="U32" s="45"/>
      <c r="V32" s="125"/>
      <c r="W32" s="46">
        <v>100</v>
      </c>
      <c r="X32" s="29" t="str">
        <f t="shared" si="8"/>
        <v>XS</v>
      </c>
      <c r="Y32" s="60"/>
    </row>
    <row r="33" spans="1:25" ht="16.5" customHeight="1">
      <c r="A33" s="61">
        <v>29</v>
      </c>
      <c r="B33" s="95" t="s">
        <v>561</v>
      </c>
      <c r="C33" s="96" t="s">
        <v>70</v>
      </c>
      <c r="D33" s="97" t="s">
        <v>7</v>
      </c>
      <c r="E33" s="57">
        <v>8</v>
      </c>
      <c r="F33" s="57">
        <v>3</v>
      </c>
      <c r="G33" s="68" t="str">
        <f>VLOOKUP(B33,'[7]Sheet1'!$B$10:$H$58,7,0)</f>
        <v>Yếu</v>
      </c>
      <c r="H33" s="57">
        <f t="shared" si="5"/>
        <v>3</v>
      </c>
      <c r="I33" s="58">
        <f t="shared" si="0"/>
        <v>6</v>
      </c>
      <c r="J33" s="59">
        <v>25</v>
      </c>
      <c r="K33" s="58">
        <f t="shared" si="1"/>
        <v>25</v>
      </c>
      <c r="L33" s="59">
        <v>18</v>
      </c>
      <c r="M33" s="58">
        <f t="shared" si="9"/>
        <v>18</v>
      </c>
      <c r="N33" s="59">
        <v>25</v>
      </c>
      <c r="O33" s="58">
        <f t="shared" si="10"/>
        <v>25</v>
      </c>
      <c r="P33" s="59"/>
      <c r="Q33" s="59"/>
      <c r="R33" s="59"/>
      <c r="S33" s="59">
        <f t="shared" si="6"/>
        <v>0</v>
      </c>
      <c r="T33" s="47">
        <f t="shared" si="11"/>
        <v>74</v>
      </c>
      <c r="U33" s="100">
        <v>10</v>
      </c>
      <c r="V33" s="125"/>
      <c r="W33" s="46">
        <f t="shared" si="7"/>
        <v>64</v>
      </c>
      <c r="X33" s="29" t="str">
        <f t="shared" si="8"/>
        <v>TB</v>
      </c>
      <c r="Y33" s="60" t="s">
        <v>332</v>
      </c>
    </row>
    <row r="34" spans="1:25" ht="16.5" customHeight="1">
      <c r="A34" s="61">
        <v>30</v>
      </c>
      <c r="B34" s="95" t="s">
        <v>562</v>
      </c>
      <c r="C34" s="96" t="s">
        <v>53</v>
      </c>
      <c r="D34" s="97" t="s">
        <v>105</v>
      </c>
      <c r="E34" s="57">
        <v>9</v>
      </c>
      <c r="F34" s="57">
        <v>3</v>
      </c>
      <c r="G34" s="68" t="str">
        <f>VLOOKUP(B34,'[7]Sheet1'!$B$10:$H$58,7,0)</f>
        <v>Khá</v>
      </c>
      <c r="H34" s="57">
        <f t="shared" si="5"/>
        <v>8</v>
      </c>
      <c r="I34" s="58">
        <f t="shared" si="0"/>
        <v>11</v>
      </c>
      <c r="J34" s="59">
        <v>25</v>
      </c>
      <c r="K34" s="58">
        <f t="shared" si="1"/>
        <v>25</v>
      </c>
      <c r="L34" s="59">
        <v>17</v>
      </c>
      <c r="M34" s="58">
        <f t="shared" si="9"/>
        <v>17</v>
      </c>
      <c r="N34" s="59">
        <v>24</v>
      </c>
      <c r="O34" s="58">
        <f t="shared" si="10"/>
        <v>24</v>
      </c>
      <c r="P34" s="59"/>
      <c r="Q34" s="59"/>
      <c r="R34" s="59"/>
      <c r="S34" s="59">
        <f t="shared" si="6"/>
        <v>0</v>
      </c>
      <c r="T34" s="47">
        <f t="shared" si="11"/>
        <v>77</v>
      </c>
      <c r="U34" s="45"/>
      <c r="V34" s="125"/>
      <c r="W34" s="46">
        <f t="shared" si="7"/>
        <v>77</v>
      </c>
      <c r="X34" s="29" t="str">
        <f t="shared" si="8"/>
        <v>Khá</v>
      </c>
      <c r="Y34" s="60"/>
    </row>
    <row r="35" spans="1:25" ht="16.5" customHeight="1">
      <c r="A35" s="61">
        <v>31</v>
      </c>
      <c r="B35" s="95" t="s">
        <v>563</v>
      </c>
      <c r="C35" s="96" t="s">
        <v>564</v>
      </c>
      <c r="D35" s="97" t="s">
        <v>64</v>
      </c>
      <c r="E35" s="57">
        <v>8</v>
      </c>
      <c r="F35" s="57">
        <v>3</v>
      </c>
      <c r="G35" s="68" t="str">
        <f>VLOOKUP(B35,'[7]Sheet1'!$B$10:$H$58,7,0)</f>
        <v>Khá</v>
      </c>
      <c r="H35" s="57">
        <f t="shared" si="5"/>
        <v>8</v>
      </c>
      <c r="I35" s="58">
        <f t="shared" si="0"/>
        <v>11</v>
      </c>
      <c r="J35" s="59">
        <v>25</v>
      </c>
      <c r="K35" s="58">
        <f t="shared" si="1"/>
        <v>25</v>
      </c>
      <c r="L35" s="59">
        <v>20</v>
      </c>
      <c r="M35" s="58">
        <f t="shared" si="9"/>
        <v>20</v>
      </c>
      <c r="N35" s="59">
        <v>25</v>
      </c>
      <c r="O35" s="58">
        <f t="shared" si="10"/>
        <v>25</v>
      </c>
      <c r="P35" s="59"/>
      <c r="Q35" s="59"/>
      <c r="R35" s="59"/>
      <c r="S35" s="59">
        <f t="shared" si="6"/>
        <v>0</v>
      </c>
      <c r="T35" s="47">
        <f t="shared" si="11"/>
        <v>81</v>
      </c>
      <c r="U35" s="100"/>
      <c r="V35" s="125"/>
      <c r="W35" s="46">
        <f t="shared" si="7"/>
        <v>81</v>
      </c>
      <c r="X35" s="29" t="str">
        <f t="shared" si="8"/>
        <v>Tốt</v>
      </c>
      <c r="Y35" s="60"/>
    </row>
    <row r="36" spans="1:25" ht="16.5" customHeight="1">
      <c r="A36" s="61">
        <v>32</v>
      </c>
      <c r="B36" s="95" t="s">
        <v>565</v>
      </c>
      <c r="C36" s="96" t="s">
        <v>566</v>
      </c>
      <c r="D36" s="97" t="s">
        <v>103</v>
      </c>
      <c r="E36" s="57">
        <v>4</v>
      </c>
      <c r="F36" s="57">
        <v>3</v>
      </c>
      <c r="G36" s="68" t="str">
        <f>VLOOKUP(B36,'[7]Sheet1'!$B$10:$H$58,7,0)</f>
        <v>Yếu</v>
      </c>
      <c r="H36" s="57">
        <f t="shared" si="5"/>
        <v>3</v>
      </c>
      <c r="I36" s="58">
        <f t="shared" si="0"/>
        <v>6</v>
      </c>
      <c r="J36" s="59">
        <v>24</v>
      </c>
      <c r="K36" s="58">
        <f t="shared" si="1"/>
        <v>24</v>
      </c>
      <c r="L36" s="59">
        <v>4</v>
      </c>
      <c r="M36" s="58">
        <f t="shared" si="9"/>
        <v>4</v>
      </c>
      <c r="N36" s="59">
        <v>25</v>
      </c>
      <c r="O36" s="58">
        <f t="shared" si="10"/>
        <v>25</v>
      </c>
      <c r="P36" s="59"/>
      <c r="Q36" s="59"/>
      <c r="R36" s="59"/>
      <c r="S36" s="59">
        <f t="shared" si="6"/>
        <v>0</v>
      </c>
      <c r="T36" s="47">
        <f t="shared" si="11"/>
        <v>59</v>
      </c>
      <c r="U36" s="100"/>
      <c r="V36" s="125"/>
      <c r="W36" s="46">
        <f t="shared" si="7"/>
        <v>59</v>
      </c>
      <c r="X36" s="29" t="str">
        <f t="shared" si="8"/>
        <v>TB</v>
      </c>
      <c r="Y36" s="60"/>
    </row>
    <row r="37" spans="1:25" ht="16.5" customHeight="1">
      <c r="A37" s="61">
        <v>33</v>
      </c>
      <c r="B37" s="95" t="s">
        <v>567</v>
      </c>
      <c r="C37" s="96" t="s">
        <v>58</v>
      </c>
      <c r="D37" s="97" t="s">
        <v>163</v>
      </c>
      <c r="E37" s="57">
        <v>8</v>
      </c>
      <c r="F37" s="57">
        <v>3</v>
      </c>
      <c r="G37" s="68" t="str">
        <f>VLOOKUP(B37,'[7]Sheet1'!$B$10:$H$58,7,0)</f>
        <v>Trung bình</v>
      </c>
      <c r="H37" s="57">
        <f t="shared" si="5"/>
        <v>5</v>
      </c>
      <c r="I37" s="58">
        <f t="shared" si="0"/>
        <v>8</v>
      </c>
      <c r="J37" s="59">
        <v>25</v>
      </c>
      <c r="K37" s="58">
        <f t="shared" si="1"/>
        <v>25</v>
      </c>
      <c r="L37" s="59">
        <v>18</v>
      </c>
      <c r="M37" s="58">
        <f t="shared" si="9"/>
        <v>18</v>
      </c>
      <c r="N37" s="59">
        <v>24</v>
      </c>
      <c r="O37" s="58">
        <f t="shared" si="10"/>
        <v>24</v>
      </c>
      <c r="P37" s="59">
        <v>8</v>
      </c>
      <c r="Q37" s="59"/>
      <c r="R37" s="59"/>
      <c r="S37" s="59">
        <f t="shared" si="6"/>
        <v>8</v>
      </c>
      <c r="T37" s="47">
        <f t="shared" si="11"/>
        <v>83</v>
      </c>
      <c r="U37" s="100"/>
      <c r="V37" s="125"/>
      <c r="W37" s="46">
        <f t="shared" si="7"/>
        <v>83</v>
      </c>
      <c r="X37" s="29" t="str">
        <f t="shared" si="8"/>
        <v>Tốt</v>
      </c>
      <c r="Y37" s="60"/>
    </row>
    <row r="38" spans="1:25" ht="16.5" customHeight="1">
      <c r="A38" s="61">
        <v>34</v>
      </c>
      <c r="B38" s="95" t="s">
        <v>568</v>
      </c>
      <c r="C38" s="96" t="s">
        <v>186</v>
      </c>
      <c r="D38" s="97" t="s">
        <v>67</v>
      </c>
      <c r="E38" s="57">
        <v>10</v>
      </c>
      <c r="F38" s="57">
        <v>3</v>
      </c>
      <c r="G38" s="68" t="str">
        <f>VLOOKUP(B38,'[7]Sheet1'!$B$10:$H$58,7,0)</f>
        <v>Giỏi</v>
      </c>
      <c r="H38" s="57">
        <f t="shared" si="5"/>
        <v>9</v>
      </c>
      <c r="I38" s="58">
        <f t="shared" si="0"/>
        <v>12</v>
      </c>
      <c r="J38" s="59">
        <v>25</v>
      </c>
      <c r="K38" s="58">
        <f t="shared" si="1"/>
        <v>25</v>
      </c>
      <c r="L38" s="59">
        <v>18</v>
      </c>
      <c r="M38" s="58">
        <f t="shared" si="9"/>
        <v>18</v>
      </c>
      <c r="N38" s="59">
        <v>25</v>
      </c>
      <c r="O38" s="58">
        <f t="shared" si="10"/>
        <v>25</v>
      </c>
      <c r="P38" s="59"/>
      <c r="Q38" s="59"/>
      <c r="R38" s="59"/>
      <c r="S38" s="59">
        <f t="shared" si="6"/>
        <v>0</v>
      </c>
      <c r="T38" s="47">
        <f t="shared" si="11"/>
        <v>80</v>
      </c>
      <c r="U38" s="45"/>
      <c r="V38" s="125"/>
      <c r="W38" s="46">
        <f t="shared" si="7"/>
        <v>80</v>
      </c>
      <c r="X38" s="29" t="str">
        <f t="shared" si="8"/>
        <v>Tốt</v>
      </c>
      <c r="Y38" s="60"/>
    </row>
    <row r="39" spans="1:25" ht="16.5" customHeight="1">
      <c r="A39" s="61">
        <v>35</v>
      </c>
      <c r="B39" s="95" t="s">
        <v>569</v>
      </c>
      <c r="C39" s="96" t="s">
        <v>500</v>
      </c>
      <c r="D39" s="97" t="s">
        <v>108</v>
      </c>
      <c r="E39" s="57">
        <v>8</v>
      </c>
      <c r="F39" s="57">
        <v>3</v>
      </c>
      <c r="G39" s="68" t="str">
        <f>VLOOKUP(B39,'[7]Sheet1'!$B$10:$H$58,7,0)</f>
        <v>Khá</v>
      </c>
      <c r="H39" s="57">
        <f t="shared" si="5"/>
        <v>8</v>
      </c>
      <c r="I39" s="58">
        <f t="shared" si="0"/>
        <v>11</v>
      </c>
      <c r="J39" s="59">
        <v>25</v>
      </c>
      <c r="K39" s="58">
        <f t="shared" si="1"/>
        <v>25</v>
      </c>
      <c r="L39" s="59">
        <v>16</v>
      </c>
      <c r="M39" s="58">
        <f t="shared" si="9"/>
        <v>16</v>
      </c>
      <c r="N39" s="59">
        <v>24</v>
      </c>
      <c r="O39" s="58">
        <f t="shared" si="10"/>
        <v>24</v>
      </c>
      <c r="P39" s="59">
        <v>2</v>
      </c>
      <c r="Q39" s="59"/>
      <c r="R39" s="59"/>
      <c r="S39" s="59">
        <f t="shared" si="6"/>
        <v>2</v>
      </c>
      <c r="T39" s="47">
        <f t="shared" si="11"/>
        <v>78</v>
      </c>
      <c r="U39" s="100"/>
      <c r="V39" s="125"/>
      <c r="W39" s="46">
        <f t="shared" si="7"/>
        <v>78</v>
      </c>
      <c r="X39" s="29" t="str">
        <f t="shared" si="8"/>
        <v>Khá</v>
      </c>
      <c r="Y39" s="60"/>
    </row>
    <row r="40" spans="1:25" ht="16.5" customHeight="1">
      <c r="A40" s="61">
        <v>36</v>
      </c>
      <c r="B40" s="95" t="s">
        <v>570</v>
      </c>
      <c r="C40" s="96" t="s">
        <v>571</v>
      </c>
      <c r="D40" s="97" t="s">
        <v>481</v>
      </c>
      <c r="E40" s="57">
        <v>8</v>
      </c>
      <c r="F40" s="57">
        <v>3</v>
      </c>
      <c r="G40" s="68" t="str">
        <f>VLOOKUP(B40,'[7]Sheet1'!$B$10:$H$58,7,0)</f>
        <v>Yếu</v>
      </c>
      <c r="H40" s="57">
        <f t="shared" si="5"/>
        <v>3</v>
      </c>
      <c r="I40" s="58">
        <f t="shared" si="0"/>
        <v>6</v>
      </c>
      <c r="J40" s="59">
        <v>25</v>
      </c>
      <c r="K40" s="58">
        <f t="shared" si="1"/>
        <v>25</v>
      </c>
      <c r="L40" s="59">
        <v>19</v>
      </c>
      <c r="M40" s="58">
        <f t="shared" si="9"/>
        <v>19</v>
      </c>
      <c r="N40" s="59">
        <v>24</v>
      </c>
      <c r="O40" s="58">
        <f t="shared" si="10"/>
        <v>24</v>
      </c>
      <c r="P40" s="59">
        <v>10</v>
      </c>
      <c r="Q40" s="59"/>
      <c r="R40" s="59"/>
      <c r="S40" s="59">
        <f t="shared" si="6"/>
        <v>10</v>
      </c>
      <c r="T40" s="47">
        <f t="shared" si="11"/>
        <v>84</v>
      </c>
      <c r="U40" s="100"/>
      <c r="V40" s="125"/>
      <c r="W40" s="46">
        <f t="shared" si="7"/>
        <v>84</v>
      </c>
      <c r="X40" s="29" t="str">
        <f t="shared" si="8"/>
        <v>Tốt</v>
      </c>
      <c r="Y40" s="60"/>
    </row>
    <row r="41" spans="1:25" ht="16.5" customHeight="1">
      <c r="A41" s="61">
        <v>37</v>
      </c>
      <c r="B41" s="95" t="s">
        <v>572</v>
      </c>
      <c r="C41" s="96" t="s">
        <v>82</v>
      </c>
      <c r="D41" s="97" t="s">
        <v>573</v>
      </c>
      <c r="E41" s="57"/>
      <c r="F41" s="57">
        <v>3</v>
      </c>
      <c r="G41" s="68" t="str">
        <f>VLOOKUP(B41,'[7]Sheet1'!$B$10:$H$58,7,0)</f>
        <v>Yếu</v>
      </c>
      <c r="H41" s="57">
        <f t="shared" si="5"/>
        <v>3</v>
      </c>
      <c r="I41" s="58">
        <f t="shared" si="0"/>
        <v>6</v>
      </c>
      <c r="J41" s="59"/>
      <c r="K41" s="58">
        <f t="shared" si="1"/>
        <v>0</v>
      </c>
      <c r="L41" s="59"/>
      <c r="M41" s="58">
        <f t="shared" si="9"/>
        <v>0</v>
      </c>
      <c r="N41" s="59"/>
      <c r="O41" s="58">
        <f t="shared" si="10"/>
        <v>0</v>
      </c>
      <c r="P41" s="59"/>
      <c r="Q41" s="59"/>
      <c r="R41" s="59"/>
      <c r="S41" s="59">
        <f t="shared" si="6"/>
        <v>0</v>
      </c>
      <c r="T41" s="47">
        <f t="shared" si="11"/>
        <v>6</v>
      </c>
      <c r="U41" s="100">
        <v>10</v>
      </c>
      <c r="V41" s="125"/>
      <c r="W41" s="46">
        <f t="shared" si="7"/>
        <v>-4</v>
      </c>
      <c r="X41" s="29" t="str">
        <f t="shared" si="8"/>
        <v>Kém</v>
      </c>
      <c r="Y41" s="60" t="s">
        <v>332</v>
      </c>
    </row>
    <row r="42" spans="1:25" ht="16.5" customHeight="1">
      <c r="A42" s="61">
        <v>38</v>
      </c>
      <c r="B42" s="95" t="s">
        <v>574</v>
      </c>
      <c r="C42" s="96" t="s">
        <v>187</v>
      </c>
      <c r="D42" s="97" t="s">
        <v>485</v>
      </c>
      <c r="E42" s="57">
        <v>8</v>
      </c>
      <c r="F42" s="57">
        <v>3</v>
      </c>
      <c r="G42" s="68" t="str">
        <f>VLOOKUP(B42,'[7]Sheet1'!$B$10:$H$58,7,0)</f>
        <v>Trung bình</v>
      </c>
      <c r="H42" s="57">
        <f t="shared" si="5"/>
        <v>5</v>
      </c>
      <c r="I42" s="58">
        <f t="shared" si="0"/>
        <v>8</v>
      </c>
      <c r="J42" s="59">
        <v>25</v>
      </c>
      <c r="K42" s="58">
        <f t="shared" si="1"/>
        <v>25</v>
      </c>
      <c r="L42" s="59">
        <v>18</v>
      </c>
      <c r="M42" s="58">
        <f t="shared" si="9"/>
        <v>18</v>
      </c>
      <c r="N42" s="59">
        <v>25</v>
      </c>
      <c r="O42" s="58">
        <f t="shared" si="10"/>
        <v>25</v>
      </c>
      <c r="P42" s="59"/>
      <c r="Q42" s="59"/>
      <c r="R42" s="59"/>
      <c r="S42" s="59">
        <f t="shared" si="6"/>
        <v>0</v>
      </c>
      <c r="T42" s="47">
        <f t="shared" si="11"/>
        <v>76</v>
      </c>
      <c r="U42" s="45"/>
      <c r="V42" s="125"/>
      <c r="W42" s="46">
        <f t="shared" si="7"/>
        <v>76</v>
      </c>
      <c r="X42" s="29" t="str">
        <f t="shared" si="8"/>
        <v>Khá</v>
      </c>
      <c r="Y42" s="93"/>
    </row>
    <row r="43" spans="1:25" ht="16.5" customHeight="1">
      <c r="A43" s="61">
        <v>39</v>
      </c>
      <c r="B43" s="95" t="s">
        <v>575</v>
      </c>
      <c r="C43" s="96" t="s">
        <v>576</v>
      </c>
      <c r="D43" s="97" t="s">
        <v>577</v>
      </c>
      <c r="E43" s="57">
        <v>8</v>
      </c>
      <c r="F43" s="57">
        <v>3</v>
      </c>
      <c r="G43" s="68" t="str">
        <f>VLOOKUP(B43,'[7]Sheet1'!$B$10:$H$58,7,0)</f>
        <v>Yếu</v>
      </c>
      <c r="H43" s="57">
        <f t="shared" si="5"/>
        <v>3</v>
      </c>
      <c r="I43" s="58">
        <f t="shared" si="0"/>
        <v>6</v>
      </c>
      <c r="J43" s="59">
        <v>25</v>
      </c>
      <c r="K43" s="58">
        <f t="shared" si="1"/>
        <v>25</v>
      </c>
      <c r="L43" s="59">
        <v>20</v>
      </c>
      <c r="M43" s="58">
        <f t="shared" si="9"/>
        <v>20</v>
      </c>
      <c r="N43" s="59">
        <v>23</v>
      </c>
      <c r="O43" s="58">
        <f t="shared" si="10"/>
        <v>23</v>
      </c>
      <c r="P43" s="59"/>
      <c r="Q43" s="59"/>
      <c r="R43" s="59"/>
      <c r="S43" s="59">
        <f t="shared" si="6"/>
        <v>0</v>
      </c>
      <c r="T43" s="47">
        <f t="shared" si="11"/>
        <v>74</v>
      </c>
      <c r="U43" s="45"/>
      <c r="V43" s="125"/>
      <c r="W43" s="46">
        <f t="shared" si="7"/>
        <v>74</v>
      </c>
      <c r="X43" s="29" t="str">
        <f t="shared" si="8"/>
        <v>Khá</v>
      </c>
      <c r="Y43" s="60"/>
    </row>
    <row r="44" spans="1:25" ht="16.5" customHeight="1">
      <c r="A44" s="61">
        <v>40</v>
      </c>
      <c r="B44" s="95" t="s">
        <v>578</v>
      </c>
      <c r="C44" s="96" t="s">
        <v>579</v>
      </c>
      <c r="D44" s="97" t="s">
        <v>490</v>
      </c>
      <c r="E44" s="57">
        <v>8</v>
      </c>
      <c r="F44" s="57">
        <v>3</v>
      </c>
      <c r="G44" s="68" t="str">
        <f>VLOOKUP(B44,'[7]Sheet1'!$B$10:$H$58,7,0)</f>
        <v>Yếu</v>
      </c>
      <c r="H44" s="57">
        <f t="shared" si="5"/>
        <v>3</v>
      </c>
      <c r="I44" s="58">
        <f t="shared" si="0"/>
        <v>6</v>
      </c>
      <c r="J44" s="59">
        <v>25</v>
      </c>
      <c r="K44" s="58">
        <f t="shared" si="1"/>
        <v>25</v>
      </c>
      <c r="L44" s="59">
        <v>15</v>
      </c>
      <c r="M44" s="58">
        <f t="shared" si="9"/>
        <v>15</v>
      </c>
      <c r="N44" s="59">
        <v>25</v>
      </c>
      <c r="O44" s="58">
        <f t="shared" si="10"/>
        <v>25</v>
      </c>
      <c r="P44" s="59"/>
      <c r="Q44" s="59"/>
      <c r="R44" s="59"/>
      <c r="S44" s="59">
        <f t="shared" si="6"/>
        <v>0</v>
      </c>
      <c r="T44" s="47">
        <f t="shared" si="11"/>
        <v>71</v>
      </c>
      <c r="U44" s="45"/>
      <c r="V44" s="125"/>
      <c r="W44" s="46">
        <f t="shared" si="7"/>
        <v>71</v>
      </c>
      <c r="X44" s="29" t="str">
        <f t="shared" si="8"/>
        <v>Khá</v>
      </c>
      <c r="Y44" s="60"/>
    </row>
    <row r="45" spans="1:25" ht="16.5" customHeight="1">
      <c r="A45" s="61">
        <v>41</v>
      </c>
      <c r="B45" s="95" t="s">
        <v>580</v>
      </c>
      <c r="C45" s="96" t="s">
        <v>266</v>
      </c>
      <c r="D45" s="97" t="s">
        <v>581</v>
      </c>
      <c r="E45" s="57">
        <v>10</v>
      </c>
      <c r="F45" s="57">
        <v>3</v>
      </c>
      <c r="G45" s="68" t="str">
        <f>VLOOKUP(B45,'[7]Sheet1'!$B$10:$H$58,7,0)</f>
        <v>Khá</v>
      </c>
      <c r="H45" s="57">
        <f t="shared" si="5"/>
        <v>8</v>
      </c>
      <c r="I45" s="58">
        <f t="shared" si="0"/>
        <v>11</v>
      </c>
      <c r="J45" s="59">
        <v>25</v>
      </c>
      <c r="K45" s="58">
        <f t="shared" si="1"/>
        <v>25</v>
      </c>
      <c r="L45" s="59">
        <v>19</v>
      </c>
      <c r="M45" s="58">
        <f t="shared" si="9"/>
        <v>19</v>
      </c>
      <c r="N45" s="59">
        <v>25</v>
      </c>
      <c r="O45" s="58">
        <f t="shared" si="10"/>
        <v>25</v>
      </c>
      <c r="P45" s="59"/>
      <c r="Q45" s="59"/>
      <c r="R45" s="59"/>
      <c r="S45" s="59">
        <f t="shared" si="6"/>
        <v>0</v>
      </c>
      <c r="T45" s="47">
        <f t="shared" si="11"/>
        <v>80</v>
      </c>
      <c r="U45" s="45"/>
      <c r="V45" s="125"/>
      <c r="W45" s="46">
        <f t="shared" si="7"/>
        <v>80</v>
      </c>
      <c r="X45" s="29" t="str">
        <f t="shared" si="8"/>
        <v>Tốt</v>
      </c>
      <c r="Y45" s="60"/>
    </row>
    <row r="46" spans="1:25" ht="16.5" customHeight="1">
      <c r="A46" s="61">
        <v>42</v>
      </c>
      <c r="B46" s="95" t="s">
        <v>582</v>
      </c>
      <c r="C46" s="96" t="s">
        <v>583</v>
      </c>
      <c r="D46" s="97" t="s">
        <v>584</v>
      </c>
      <c r="E46" s="57">
        <v>9</v>
      </c>
      <c r="F46" s="57">
        <v>3</v>
      </c>
      <c r="G46" s="68" t="str">
        <f>VLOOKUP(B46,'[7]Sheet1'!$B$10:$H$58,7,0)</f>
        <v>Khá</v>
      </c>
      <c r="H46" s="57">
        <f t="shared" si="5"/>
        <v>8</v>
      </c>
      <c r="I46" s="58">
        <f t="shared" si="0"/>
        <v>11</v>
      </c>
      <c r="J46" s="59">
        <v>24</v>
      </c>
      <c r="K46" s="58">
        <f t="shared" si="1"/>
        <v>24</v>
      </c>
      <c r="L46" s="59">
        <v>15</v>
      </c>
      <c r="M46" s="58">
        <f t="shared" si="9"/>
        <v>15</v>
      </c>
      <c r="N46" s="59">
        <v>25</v>
      </c>
      <c r="O46" s="58">
        <f t="shared" si="10"/>
        <v>25</v>
      </c>
      <c r="P46" s="59"/>
      <c r="Q46" s="59"/>
      <c r="R46" s="59"/>
      <c r="S46" s="59">
        <f t="shared" si="6"/>
        <v>0</v>
      </c>
      <c r="T46" s="47">
        <f t="shared" si="11"/>
        <v>75</v>
      </c>
      <c r="U46" s="45"/>
      <c r="V46" s="125"/>
      <c r="W46" s="46">
        <f t="shared" si="7"/>
        <v>75</v>
      </c>
      <c r="X46" s="29" t="str">
        <f t="shared" si="8"/>
        <v>Khá</v>
      </c>
      <c r="Y46" s="60"/>
    </row>
    <row r="47" spans="1:25" ht="16.5" customHeight="1">
      <c r="A47" s="61">
        <v>43</v>
      </c>
      <c r="B47" s="95" t="s">
        <v>585</v>
      </c>
      <c r="C47" s="96" t="s">
        <v>206</v>
      </c>
      <c r="D47" s="97" t="s">
        <v>586</v>
      </c>
      <c r="E47" s="57">
        <v>2</v>
      </c>
      <c r="F47" s="57">
        <v>3</v>
      </c>
      <c r="G47" s="68" t="str">
        <f>VLOOKUP(B47,'[7]Sheet1'!$B$10:$H$58,7,0)</f>
        <v>Yếu</v>
      </c>
      <c r="H47" s="57">
        <f t="shared" si="5"/>
        <v>3</v>
      </c>
      <c r="I47" s="58">
        <f t="shared" si="0"/>
        <v>6</v>
      </c>
      <c r="J47" s="59">
        <v>25</v>
      </c>
      <c r="K47" s="58">
        <f t="shared" si="1"/>
        <v>25</v>
      </c>
      <c r="L47" s="59">
        <v>18</v>
      </c>
      <c r="M47" s="58">
        <f t="shared" si="9"/>
        <v>18</v>
      </c>
      <c r="N47" s="59">
        <v>25</v>
      </c>
      <c r="O47" s="58">
        <f t="shared" si="10"/>
        <v>25</v>
      </c>
      <c r="P47" s="59"/>
      <c r="Q47" s="59"/>
      <c r="R47" s="59"/>
      <c r="S47" s="59">
        <f t="shared" si="6"/>
        <v>0</v>
      </c>
      <c r="T47" s="47">
        <f t="shared" si="11"/>
        <v>74</v>
      </c>
      <c r="U47" s="45"/>
      <c r="V47" s="125"/>
      <c r="W47" s="46">
        <f t="shared" si="7"/>
        <v>74</v>
      </c>
      <c r="X47" s="29" t="str">
        <f t="shared" si="8"/>
        <v>Khá</v>
      </c>
      <c r="Y47" s="60"/>
    </row>
    <row r="48" spans="1:25" ht="16.5" customHeight="1">
      <c r="A48" s="61">
        <v>44</v>
      </c>
      <c r="B48" s="95" t="s">
        <v>587</v>
      </c>
      <c r="C48" s="96" t="s">
        <v>588</v>
      </c>
      <c r="D48" s="97" t="s">
        <v>149</v>
      </c>
      <c r="E48" s="57">
        <v>8</v>
      </c>
      <c r="F48" s="57">
        <v>3</v>
      </c>
      <c r="G48" s="68" t="str">
        <f>VLOOKUP(B48,'[7]Sheet1'!$B$10:$H$58,7,0)</f>
        <v>Trung bình</v>
      </c>
      <c r="H48" s="57">
        <f t="shared" si="5"/>
        <v>5</v>
      </c>
      <c r="I48" s="58">
        <f t="shared" si="0"/>
        <v>8</v>
      </c>
      <c r="J48" s="59">
        <v>24</v>
      </c>
      <c r="K48" s="58">
        <f t="shared" si="1"/>
        <v>24</v>
      </c>
      <c r="L48" s="59">
        <v>16</v>
      </c>
      <c r="M48" s="58">
        <f t="shared" si="9"/>
        <v>16</v>
      </c>
      <c r="N48" s="59">
        <v>25</v>
      </c>
      <c r="O48" s="58">
        <f t="shared" si="10"/>
        <v>25</v>
      </c>
      <c r="P48" s="59"/>
      <c r="Q48" s="59"/>
      <c r="R48" s="59"/>
      <c r="S48" s="59">
        <f t="shared" si="6"/>
        <v>0</v>
      </c>
      <c r="T48" s="47">
        <f t="shared" si="11"/>
        <v>73</v>
      </c>
      <c r="U48" s="45"/>
      <c r="V48" s="125"/>
      <c r="W48" s="46">
        <f t="shared" si="7"/>
        <v>73</v>
      </c>
      <c r="X48" s="29" t="str">
        <f t="shared" si="8"/>
        <v>Khá</v>
      </c>
      <c r="Y48" s="60"/>
    </row>
    <row r="49" spans="1:25" ht="16.5" customHeight="1">
      <c r="A49" s="61">
        <v>45</v>
      </c>
      <c r="B49" s="95" t="s">
        <v>589</v>
      </c>
      <c r="C49" s="96" t="s">
        <v>165</v>
      </c>
      <c r="D49" s="97" t="s">
        <v>169</v>
      </c>
      <c r="E49" s="57">
        <v>9</v>
      </c>
      <c r="F49" s="57">
        <v>3</v>
      </c>
      <c r="G49" s="68" t="str">
        <f>VLOOKUP(B49,'[7]Sheet1'!$B$10:$H$58,7,0)</f>
        <v>Trung bình</v>
      </c>
      <c r="H49" s="57">
        <f t="shared" si="5"/>
        <v>5</v>
      </c>
      <c r="I49" s="58">
        <f t="shared" si="0"/>
        <v>8</v>
      </c>
      <c r="J49" s="59">
        <v>24</v>
      </c>
      <c r="K49" s="58">
        <f t="shared" si="1"/>
        <v>24</v>
      </c>
      <c r="L49" s="59">
        <v>15</v>
      </c>
      <c r="M49" s="58">
        <f t="shared" si="9"/>
        <v>15</v>
      </c>
      <c r="N49" s="59">
        <v>25</v>
      </c>
      <c r="O49" s="58">
        <f t="shared" si="10"/>
        <v>25</v>
      </c>
      <c r="P49" s="59"/>
      <c r="Q49" s="59"/>
      <c r="R49" s="59"/>
      <c r="S49" s="59">
        <f t="shared" si="6"/>
        <v>0</v>
      </c>
      <c r="T49" s="47">
        <f t="shared" si="11"/>
        <v>72</v>
      </c>
      <c r="U49" s="45"/>
      <c r="V49" s="125"/>
      <c r="W49" s="46">
        <f t="shared" si="7"/>
        <v>72</v>
      </c>
      <c r="X49" s="29" t="str">
        <f t="shared" si="8"/>
        <v>Khá</v>
      </c>
      <c r="Y49" s="60"/>
    </row>
    <row r="50" spans="1:25" ht="16.5" customHeight="1">
      <c r="A50" s="61">
        <v>46</v>
      </c>
      <c r="B50" s="95" t="s">
        <v>590</v>
      </c>
      <c r="C50" s="96" t="s">
        <v>591</v>
      </c>
      <c r="D50" s="97" t="s">
        <v>592</v>
      </c>
      <c r="E50" s="57">
        <v>7</v>
      </c>
      <c r="F50" s="57">
        <v>3</v>
      </c>
      <c r="G50" s="68" t="str">
        <f>VLOOKUP(B50,'[7]Sheet1'!$B$10:$H$58,7,0)</f>
        <v>Trung bình</v>
      </c>
      <c r="H50" s="57">
        <f t="shared" si="5"/>
        <v>5</v>
      </c>
      <c r="I50" s="58">
        <f t="shared" si="0"/>
        <v>8</v>
      </c>
      <c r="J50" s="59">
        <v>25</v>
      </c>
      <c r="K50" s="58">
        <f t="shared" si="1"/>
        <v>25</v>
      </c>
      <c r="L50" s="59">
        <v>12</v>
      </c>
      <c r="M50" s="58">
        <f t="shared" si="9"/>
        <v>12</v>
      </c>
      <c r="N50" s="59">
        <v>20</v>
      </c>
      <c r="O50" s="58">
        <f t="shared" si="10"/>
        <v>20</v>
      </c>
      <c r="P50" s="59"/>
      <c r="Q50" s="59"/>
      <c r="R50" s="59"/>
      <c r="S50" s="59">
        <f t="shared" si="6"/>
        <v>0</v>
      </c>
      <c r="T50" s="47">
        <f t="shared" si="11"/>
        <v>65</v>
      </c>
      <c r="U50" s="100"/>
      <c r="V50" s="125">
        <v>10</v>
      </c>
      <c r="W50" s="46">
        <f t="shared" si="7"/>
        <v>55</v>
      </c>
      <c r="X50" s="29" t="str">
        <f t="shared" si="8"/>
        <v>TB</v>
      </c>
      <c r="Y50" s="93"/>
    </row>
    <row r="51" spans="1:25" ht="16.5" customHeight="1">
      <c r="A51" s="61">
        <v>47</v>
      </c>
      <c r="B51" s="95" t="s">
        <v>593</v>
      </c>
      <c r="C51" s="96" t="s">
        <v>594</v>
      </c>
      <c r="D51" s="97" t="s">
        <v>96</v>
      </c>
      <c r="E51" s="57">
        <v>2</v>
      </c>
      <c r="F51" s="57">
        <v>3</v>
      </c>
      <c r="G51" s="68" t="str">
        <f>VLOOKUP(B51,'[7]Sheet1'!$B$10:$H$58,7,0)</f>
        <v>Yếu</v>
      </c>
      <c r="H51" s="57">
        <f t="shared" si="5"/>
        <v>3</v>
      </c>
      <c r="I51" s="58">
        <f t="shared" si="0"/>
        <v>6</v>
      </c>
      <c r="J51" s="59">
        <v>24</v>
      </c>
      <c r="K51" s="58">
        <f t="shared" si="1"/>
        <v>24</v>
      </c>
      <c r="L51" s="59">
        <v>15</v>
      </c>
      <c r="M51" s="58">
        <f t="shared" si="9"/>
        <v>15</v>
      </c>
      <c r="N51" s="59">
        <v>25</v>
      </c>
      <c r="O51" s="58">
        <f t="shared" si="10"/>
        <v>25</v>
      </c>
      <c r="P51" s="59"/>
      <c r="Q51" s="59"/>
      <c r="R51" s="59"/>
      <c r="S51" s="59">
        <f t="shared" si="6"/>
        <v>0</v>
      </c>
      <c r="T51" s="47">
        <f t="shared" si="11"/>
        <v>70</v>
      </c>
      <c r="U51" s="100"/>
      <c r="V51" s="125"/>
      <c r="W51" s="46">
        <f t="shared" si="7"/>
        <v>70</v>
      </c>
      <c r="X51" s="29" t="str">
        <f t="shared" si="8"/>
        <v>Khá</v>
      </c>
      <c r="Y51" s="60"/>
    </row>
    <row r="52" spans="1:25" ht="16.5" customHeight="1">
      <c r="A52" s="61">
        <v>48</v>
      </c>
      <c r="B52" s="95" t="s">
        <v>595</v>
      </c>
      <c r="C52" s="96" t="s">
        <v>596</v>
      </c>
      <c r="D52" s="97" t="s">
        <v>145</v>
      </c>
      <c r="E52" s="57"/>
      <c r="F52" s="57">
        <v>3</v>
      </c>
      <c r="G52" s="68" t="str">
        <f>VLOOKUP(B52,'[7]Sheet1'!$B$10:$H$58,7,0)</f>
        <v>Yếu</v>
      </c>
      <c r="H52" s="57">
        <f t="shared" si="5"/>
        <v>3</v>
      </c>
      <c r="I52" s="58">
        <f t="shared" si="0"/>
        <v>6</v>
      </c>
      <c r="J52" s="59"/>
      <c r="K52" s="58">
        <f t="shared" si="1"/>
        <v>0</v>
      </c>
      <c r="L52" s="59"/>
      <c r="M52" s="58">
        <f t="shared" si="9"/>
        <v>0</v>
      </c>
      <c r="N52" s="59"/>
      <c r="O52" s="58">
        <f t="shared" si="10"/>
        <v>0</v>
      </c>
      <c r="P52" s="59"/>
      <c r="Q52" s="59"/>
      <c r="R52" s="59"/>
      <c r="S52" s="59">
        <f t="shared" si="6"/>
        <v>0</v>
      </c>
      <c r="T52" s="47">
        <f t="shared" si="11"/>
        <v>6</v>
      </c>
      <c r="U52" s="100">
        <v>10</v>
      </c>
      <c r="V52" s="125"/>
      <c r="W52" s="46">
        <f t="shared" si="7"/>
        <v>-4</v>
      </c>
      <c r="X52" s="29" t="str">
        <f t="shared" si="8"/>
        <v>Kém</v>
      </c>
      <c r="Y52" s="60" t="s">
        <v>332</v>
      </c>
    </row>
    <row r="53" spans="1:25" ht="16.5" customHeight="1">
      <c r="A53" s="61">
        <v>49</v>
      </c>
      <c r="B53" s="95" t="s">
        <v>597</v>
      </c>
      <c r="C53" s="96" t="s">
        <v>54</v>
      </c>
      <c r="D53" s="97" t="s">
        <v>208</v>
      </c>
      <c r="E53" s="57">
        <v>6</v>
      </c>
      <c r="F53" s="57">
        <v>3</v>
      </c>
      <c r="G53" s="68" t="str">
        <f>VLOOKUP(B53,'[7]Sheet1'!$B$10:$H$58,7,0)</f>
        <v>Khá</v>
      </c>
      <c r="H53" s="57">
        <f t="shared" si="5"/>
        <v>8</v>
      </c>
      <c r="I53" s="58">
        <f t="shared" si="0"/>
        <v>11</v>
      </c>
      <c r="J53" s="59">
        <v>24</v>
      </c>
      <c r="K53" s="58">
        <f t="shared" si="1"/>
        <v>24</v>
      </c>
      <c r="L53" s="59">
        <v>17</v>
      </c>
      <c r="M53" s="58">
        <f t="shared" si="9"/>
        <v>17</v>
      </c>
      <c r="N53" s="59">
        <v>25</v>
      </c>
      <c r="O53" s="58">
        <f t="shared" si="10"/>
        <v>25</v>
      </c>
      <c r="P53" s="59"/>
      <c r="Q53" s="59"/>
      <c r="R53" s="59"/>
      <c r="S53" s="59">
        <f t="shared" si="6"/>
        <v>0</v>
      </c>
      <c r="T53" s="47">
        <f t="shared" si="11"/>
        <v>77</v>
      </c>
      <c r="U53" s="100"/>
      <c r="V53" s="125"/>
      <c r="W53" s="46">
        <f t="shared" si="7"/>
        <v>77</v>
      </c>
      <c r="X53" s="29" t="str">
        <f t="shared" si="8"/>
        <v>Khá</v>
      </c>
      <c r="Y53" s="60"/>
    </row>
    <row r="54" spans="1:25" ht="16.5" customHeight="1">
      <c r="A54" s="63"/>
      <c r="B54" s="84"/>
      <c r="C54" s="81"/>
      <c r="D54" s="81"/>
      <c r="E54" s="73"/>
      <c r="F54" s="73"/>
      <c r="G54" s="82"/>
      <c r="H54" s="73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53"/>
      <c r="U54" s="53"/>
      <c r="V54" s="127"/>
      <c r="W54" s="53"/>
      <c r="X54" s="43"/>
      <c r="Y54" s="80"/>
    </row>
    <row r="55" spans="5:24" ht="21" customHeight="1">
      <c r="E55" s="34" t="s">
        <v>25</v>
      </c>
      <c r="F55" s="65"/>
      <c r="G55" s="43"/>
      <c r="H55" s="12"/>
      <c r="I55" s="10"/>
      <c r="J55" s="10"/>
      <c r="K55" s="10"/>
      <c r="L55" s="10"/>
      <c r="M55" s="10"/>
      <c r="X55" s="43"/>
    </row>
    <row r="56" spans="4:25" ht="21" customHeight="1">
      <c r="D56" s="39" t="s">
        <v>47</v>
      </c>
      <c r="E56" s="37" t="s">
        <v>44</v>
      </c>
      <c r="F56" s="66"/>
      <c r="G56" s="66"/>
      <c r="H56" s="37"/>
      <c r="I56" s="35" t="s">
        <v>27</v>
      </c>
      <c r="J56" s="36" t="s">
        <v>19</v>
      </c>
      <c r="K56" s="36" t="s">
        <v>20</v>
      </c>
      <c r="L56" s="36" t="s">
        <v>5</v>
      </c>
      <c r="M56" s="36" t="s">
        <v>21</v>
      </c>
      <c r="N56" s="36" t="s">
        <v>22</v>
      </c>
      <c r="T56" s="136"/>
      <c r="U56" s="136"/>
      <c r="V56" s="136"/>
      <c r="W56" s="136"/>
      <c r="X56" s="136"/>
      <c r="Y56" s="136"/>
    </row>
    <row r="57" spans="4:25" ht="21" customHeight="1">
      <c r="D57" s="38" t="s">
        <v>46</v>
      </c>
      <c r="E57" s="13">
        <f>COUNTIF($X$5:$X$53,"XS")</f>
        <v>2</v>
      </c>
      <c r="F57" s="66"/>
      <c r="G57" s="66"/>
      <c r="H57" s="13"/>
      <c r="I57" s="13">
        <f>COUNTIF($X$5:$X$58,"tốt")</f>
        <v>6</v>
      </c>
      <c r="J57" s="13">
        <f>COUNTIF($X$5:$X$58,"KHÁ")</f>
        <v>28</v>
      </c>
      <c r="K57" s="13">
        <f>COUNTIF($X$5:$X$58,"TBK")</f>
        <v>0</v>
      </c>
      <c r="L57" s="13">
        <f>COUNTIF($X$5:$X$58,"TB")</f>
        <v>7</v>
      </c>
      <c r="M57" s="13">
        <f>COUNTIF($X$5:$X$58,"YẾU")</f>
        <v>1</v>
      </c>
      <c r="N57" s="13">
        <f>COUNTIF($X$5:$X$58,"KÉM")</f>
        <v>5</v>
      </c>
      <c r="O57" s="5">
        <f>SUM(E57:N57)</f>
        <v>49</v>
      </c>
      <c r="T57" s="158"/>
      <c r="U57" s="158"/>
      <c r="V57" s="158"/>
      <c r="W57" s="158"/>
      <c r="X57" s="158"/>
      <c r="Y57" s="158"/>
    </row>
    <row r="58" spans="4:24" ht="21" customHeight="1">
      <c r="D58" s="38" t="s">
        <v>45</v>
      </c>
      <c r="E58" s="52">
        <f>E57*100/$O$57</f>
        <v>4.081632653061225</v>
      </c>
      <c r="F58" s="67">
        <f>F57*100/62</f>
        <v>0</v>
      </c>
      <c r="G58" s="67"/>
      <c r="H58" s="67">
        <f>H57*100/62</f>
        <v>0</v>
      </c>
      <c r="I58" s="52">
        <f aca="true" t="shared" si="12" ref="I58:N58">I57*100/$O$57</f>
        <v>12.244897959183673</v>
      </c>
      <c r="J58" s="52">
        <f t="shared" si="12"/>
        <v>57.142857142857146</v>
      </c>
      <c r="K58" s="52">
        <f t="shared" si="12"/>
        <v>0</v>
      </c>
      <c r="L58" s="52">
        <f t="shared" si="12"/>
        <v>14.285714285714286</v>
      </c>
      <c r="M58" s="52">
        <f t="shared" si="12"/>
        <v>2.0408163265306123</v>
      </c>
      <c r="N58" s="52">
        <f t="shared" si="12"/>
        <v>10.204081632653061</v>
      </c>
      <c r="O58" s="42">
        <f>SUM(E58:N58)</f>
        <v>100.00000000000001</v>
      </c>
      <c r="T58" s="50"/>
      <c r="U58" s="51"/>
      <c r="V58" s="129"/>
      <c r="W58" s="49"/>
      <c r="X58" s="49"/>
    </row>
    <row r="59" spans="8:25" ht="15.75">
      <c r="H59" s="54"/>
      <c r="T59" s="136" t="s">
        <v>829</v>
      </c>
      <c r="U59" s="136"/>
      <c r="V59" s="136"/>
      <c r="W59" s="136"/>
      <c r="X59" s="136"/>
      <c r="Y59" s="136"/>
    </row>
    <row r="60" spans="9:25" ht="18.75">
      <c r="I60" s="55"/>
      <c r="J60" s="137" t="s">
        <v>114</v>
      </c>
      <c r="K60" s="137"/>
      <c r="L60" s="137"/>
      <c r="M60" s="137"/>
      <c r="T60" s="158" t="s">
        <v>827</v>
      </c>
      <c r="U60" s="158"/>
      <c r="V60" s="158"/>
      <c r="W60" s="158"/>
      <c r="X60" s="158"/>
      <c r="Y60" s="158"/>
    </row>
    <row r="61" spans="10:24" ht="18.75">
      <c r="J61" s="69"/>
      <c r="K61" s="69"/>
      <c r="L61" s="69"/>
      <c r="M61" s="69"/>
      <c r="T61" s="50"/>
      <c r="U61" s="51"/>
      <c r="V61" s="129"/>
      <c r="W61" s="49"/>
      <c r="X61" s="49"/>
    </row>
    <row r="62" spans="10:24" ht="44.25" customHeight="1">
      <c r="J62" s="69"/>
      <c r="K62" s="69"/>
      <c r="L62" s="69"/>
      <c r="M62" s="69"/>
      <c r="T62" s="6"/>
      <c r="U62" s="7"/>
      <c r="V62" s="130"/>
      <c r="W62" s="9"/>
      <c r="X62" s="11"/>
    </row>
    <row r="63" spans="10:25" ht="18.75">
      <c r="J63" s="70" t="s">
        <v>153</v>
      </c>
      <c r="K63" s="70"/>
      <c r="L63" s="70"/>
      <c r="M63" s="70"/>
      <c r="T63" s="137"/>
      <c r="U63" s="137"/>
      <c r="V63" s="137"/>
      <c r="W63" s="137"/>
      <c r="X63" s="137"/>
      <c r="Y63" s="137"/>
    </row>
    <row r="64" spans="20:25" ht="21" customHeight="1">
      <c r="T64" s="136"/>
      <c r="U64" s="136"/>
      <c r="V64" s="136"/>
      <c r="W64" s="136"/>
      <c r="X64" s="136"/>
      <c r="Y64" s="136"/>
    </row>
    <row r="65" spans="10:25" ht="21" customHeight="1">
      <c r="J65" s="137"/>
      <c r="K65" s="137"/>
      <c r="L65" s="137"/>
      <c r="M65" s="137"/>
      <c r="T65" s="158"/>
      <c r="U65" s="158"/>
      <c r="V65" s="158"/>
      <c r="W65" s="158"/>
      <c r="X65" s="158"/>
      <c r="Y65" s="158"/>
    </row>
    <row r="66" spans="9:24" ht="21" customHeight="1">
      <c r="I66" s="90"/>
      <c r="J66" s="69"/>
      <c r="K66" s="69"/>
      <c r="L66" s="69"/>
      <c r="M66" s="69"/>
      <c r="T66" s="50"/>
      <c r="U66" s="51"/>
      <c r="V66" s="129"/>
      <c r="W66" s="49"/>
      <c r="X66" s="49"/>
    </row>
    <row r="67" spans="9:24" ht="21" customHeight="1" hidden="1">
      <c r="I67" s="92" t="s">
        <v>152</v>
      </c>
      <c r="J67" s="69"/>
      <c r="K67" s="69"/>
      <c r="L67" s="69"/>
      <c r="M67" s="69"/>
      <c r="T67" s="6"/>
      <c r="U67" s="7"/>
      <c r="V67" s="130"/>
      <c r="W67" s="9"/>
      <c r="X67" s="11"/>
    </row>
    <row r="68" spans="10:25" ht="19.5">
      <c r="J68" s="70"/>
      <c r="K68" s="70"/>
      <c r="L68" s="70"/>
      <c r="M68" s="70"/>
      <c r="T68" s="161"/>
      <c r="U68" s="161"/>
      <c r="V68" s="161"/>
      <c r="W68" s="161"/>
      <c r="X68" s="161"/>
      <c r="Y68" s="161"/>
    </row>
  </sheetData>
  <sheetProtection/>
  <mergeCells count="23">
    <mergeCell ref="T68:Y68"/>
    <mergeCell ref="T59:Y59"/>
    <mergeCell ref="J60:M60"/>
    <mergeCell ref="T60:Y60"/>
    <mergeCell ref="T63:Y63"/>
    <mergeCell ref="E3:I3"/>
    <mergeCell ref="T64:Y64"/>
    <mergeCell ref="J65:M65"/>
    <mergeCell ref="T65:Y65"/>
    <mergeCell ref="T57:Y57"/>
    <mergeCell ref="A1:Y1"/>
    <mergeCell ref="C3:C4"/>
    <mergeCell ref="D3:D4"/>
    <mergeCell ref="T3:X3"/>
    <mergeCell ref="N3:O3"/>
    <mergeCell ref="P3:S3"/>
    <mergeCell ref="A3:A4"/>
    <mergeCell ref="AB5:AE5"/>
    <mergeCell ref="T56:Y56"/>
    <mergeCell ref="A2:Y2"/>
    <mergeCell ref="B3:B4"/>
    <mergeCell ref="J3:K3"/>
    <mergeCell ref="L3:M3"/>
  </mergeCells>
  <printOptions/>
  <pageMargins left="0.28" right="0" top="0.47" bottom="0" header="0.67" footer="0.511811023622047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E65"/>
  <sheetViews>
    <sheetView zoomScalePageLayoutView="0" workbookViewId="0" topLeftCell="A1">
      <pane xSplit="4" ySplit="4" topLeftCell="G2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V49" sqref="V49"/>
    </sheetView>
  </sheetViews>
  <sheetFormatPr defaultColWidth="8.796875" defaultRowHeight="15"/>
  <cols>
    <col min="1" max="1" width="3.59765625" style="9" customWidth="1"/>
    <col min="2" max="2" width="13.69921875" style="85" bestFit="1" customWidth="1"/>
    <col min="3" max="3" width="16.8984375" style="6" customWidth="1"/>
    <col min="4" max="4" width="6.8984375" style="32" customWidth="1"/>
    <col min="5" max="5" width="5.5" style="8" customWidth="1"/>
    <col min="6" max="6" width="4.3984375" style="8" bestFit="1" customWidth="1"/>
    <col min="7" max="7" width="7.5" style="8" bestFit="1" customWidth="1"/>
    <col min="8" max="8" width="3.3984375" style="8" bestFit="1" customWidth="1"/>
    <col min="9" max="9" width="4.8984375" style="8" customWidth="1"/>
    <col min="10" max="10" width="4.8984375" style="2" customWidth="1"/>
    <col min="11" max="11" width="4.19921875" style="2" customWidth="1"/>
    <col min="12" max="14" width="3.8984375" style="2" customWidth="1"/>
    <col min="15" max="15" width="4.5" style="2" customWidth="1"/>
    <col min="16" max="17" width="3.8984375" style="2" customWidth="1"/>
    <col min="18" max="18" width="4.59765625" style="2" bestFit="1" customWidth="1"/>
    <col min="19" max="19" width="7.3984375" style="2" customWidth="1"/>
    <col min="20" max="20" width="4.59765625" style="4" customWidth="1"/>
    <col min="21" max="21" width="4.3984375" style="4" customWidth="1"/>
    <col min="22" max="22" width="4.3984375" style="128" customWidth="1"/>
    <col min="23" max="23" width="5.09765625" style="4" customWidth="1"/>
    <col min="24" max="24" width="5.3984375" style="4" customWidth="1"/>
    <col min="25" max="25" width="27.8984375" style="4" customWidth="1"/>
    <col min="26" max="16384" width="9" style="2" customWidth="1"/>
  </cols>
  <sheetData>
    <row r="1" spans="1:25" s="15" customFormat="1" ht="23.25" customHeight="1">
      <c r="A1" s="145" t="s">
        <v>951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s="15" customFormat="1" ht="15.75" customHeight="1">
      <c r="A2" s="154" t="s">
        <v>820</v>
      </c>
      <c r="B2" s="154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 s="30" customFormat="1" ht="17.25" customHeight="1">
      <c r="A3" s="149" t="s">
        <v>14</v>
      </c>
      <c r="B3" s="159" t="s">
        <v>50</v>
      </c>
      <c r="C3" s="143" t="s">
        <v>24</v>
      </c>
      <c r="D3" s="156" t="s">
        <v>15</v>
      </c>
      <c r="E3" s="151" t="s">
        <v>824</v>
      </c>
      <c r="F3" s="152"/>
      <c r="G3" s="152"/>
      <c r="H3" s="152"/>
      <c r="I3" s="153"/>
      <c r="J3" s="140" t="s">
        <v>1</v>
      </c>
      <c r="K3" s="141"/>
      <c r="L3" s="140" t="s">
        <v>2</v>
      </c>
      <c r="M3" s="141"/>
      <c r="N3" s="140" t="s">
        <v>825</v>
      </c>
      <c r="O3" s="141"/>
      <c r="P3" s="140" t="s">
        <v>4</v>
      </c>
      <c r="Q3" s="142"/>
      <c r="R3" s="142"/>
      <c r="S3" s="141"/>
      <c r="T3" s="146" t="s">
        <v>23</v>
      </c>
      <c r="U3" s="147"/>
      <c r="V3" s="147"/>
      <c r="W3" s="147"/>
      <c r="X3" s="148"/>
      <c r="Y3" s="17" t="s">
        <v>16</v>
      </c>
    </row>
    <row r="4" spans="1:25" s="11" customFormat="1" ht="18.75" customHeight="1">
      <c r="A4" s="150"/>
      <c r="B4" s="160"/>
      <c r="C4" s="144"/>
      <c r="D4" s="157"/>
      <c r="E4" s="31" t="s">
        <v>17</v>
      </c>
      <c r="F4" s="31" t="s">
        <v>18</v>
      </c>
      <c r="G4" s="31"/>
      <c r="H4" s="31" t="s">
        <v>49</v>
      </c>
      <c r="I4" s="40" t="s">
        <v>18</v>
      </c>
      <c r="J4" s="18" t="s">
        <v>17</v>
      </c>
      <c r="K4" s="41" t="s">
        <v>18</v>
      </c>
      <c r="L4" s="18" t="s">
        <v>17</v>
      </c>
      <c r="M4" s="41" t="s">
        <v>18</v>
      </c>
      <c r="N4" s="18" t="s">
        <v>17</v>
      </c>
      <c r="O4" s="41" t="s">
        <v>18</v>
      </c>
      <c r="P4" s="18" t="s">
        <v>118</v>
      </c>
      <c r="Q4" s="18" t="s">
        <v>119</v>
      </c>
      <c r="R4" s="18" t="s">
        <v>120</v>
      </c>
      <c r="S4" s="71" t="s">
        <v>122</v>
      </c>
      <c r="T4" s="72" t="s">
        <v>115</v>
      </c>
      <c r="U4" s="72" t="s">
        <v>116</v>
      </c>
      <c r="V4" s="124" t="s">
        <v>823</v>
      </c>
      <c r="W4" s="41" t="s">
        <v>117</v>
      </c>
      <c r="X4" s="48" t="s">
        <v>47</v>
      </c>
      <c r="Y4" s="16"/>
    </row>
    <row r="5" spans="1:31" ht="15.75" customHeight="1">
      <c r="A5" s="56">
        <v>1</v>
      </c>
      <c r="B5" s="95" t="s">
        <v>598</v>
      </c>
      <c r="C5" s="96" t="s">
        <v>126</v>
      </c>
      <c r="D5" s="97" t="s">
        <v>155</v>
      </c>
      <c r="E5" s="57">
        <v>13</v>
      </c>
      <c r="F5" s="57">
        <v>3</v>
      </c>
      <c r="G5" s="68" t="str">
        <f>VLOOKUP(B5,'[8]Sheet1'!$B$10:$H$55,7,0)</f>
        <v>Khá</v>
      </c>
      <c r="H5" s="57">
        <f>IF(G5="Kém",1,IF(G5="Yếu",3,IF(G5="Trung bình",5,IF(G5="tbk",7,IF(G5="Khá",8,IF(G5="Giỏi",9,IF(G5="xuất sắc",10)))))))</f>
        <v>8</v>
      </c>
      <c r="I5" s="58">
        <f aca="true" t="shared" si="0" ref="I5:I49">ROUND((H5+F5),0)</f>
        <v>11</v>
      </c>
      <c r="J5" s="59">
        <v>25</v>
      </c>
      <c r="K5" s="58">
        <f aca="true" t="shared" si="1" ref="K5:K50">J5</f>
        <v>25</v>
      </c>
      <c r="L5" s="59">
        <v>20</v>
      </c>
      <c r="M5" s="58">
        <f>L5</f>
        <v>20</v>
      </c>
      <c r="N5" s="59">
        <v>25</v>
      </c>
      <c r="O5" s="58">
        <f>N5</f>
        <v>25</v>
      </c>
      <c r="P5" s="59"/>
      <c r="Q5" s="59"/>
      <c r="R5" s="59">
        <v>1</v>
      </c>
      <c r="S5" s="59">
        <f>P5+Q5+R5</f>
        <v>1</v>
      </c>
      <c r="T5" s="47">
        <f>ROUND((I5+K5+M5+O5+S5),0)</f>
        <v>82</v>
      </c>
      <c r="U5" s="45"/>
      <c r="V5" s="125"/>
      <c r="W5" s="46">
        <f>T5-U5-V5</f>
        <v>82</v>
      </c>
      <c r="X5" s="29" t="str">
        <f>IF(W5&lt;35,"Kém",IF(W5&lt;50,"Yếu",IF(W5&lt;65,"TB",IF(W5&lt;80,"Khá",IF(W5&lt;90,"Tốt","XS")))))</f>
        <v>Tốt</v>
      </c>
      <c r="Y5" s="60"/>
      <c r="AB5" s="162"/>
      <c r="AC5" s="162"/>
      <c r="AD5" s="162"/>
      <c r="AE5" s="162"/>
    </row>
    <row r="6" spans="1:28" ht="15.75" customHeight="1">
      <c r="A6" s="61">
        <f>A5+1</f>
        <v>2</v>
      </c>
      <c r="B6" s="95" t="s">
        <v>599</v>
      </c>
      <c r="C6" s="96" t="s">
        <v>600</v>
      </c>
      <c r="D6" s="97" t="s">
        <v>601</v>
      </c>
      <c r="E6" s="57">
        <v>10</v>
      </c>
      <c r="F6" s="57">
        <v>3</v>
      </c>
      <c r="G6" s="68" t="str">
        <f>VLOOKUP(B6,'[8]Sheet1'!$B$10:$H$55,7,0)</f>
        <v>Khá</v>
      </c>
      <c r="H6" s="57">
        <f aca="true" t="shared" si="2" ref="H6:H50">IF(G6="Kém",1,IF(G6="Yếu",3,IF(G6="Trung bình",5,IF(G6="tbk",7,IF(G6="Khá",8,IF(G6="Giỏi",9,IF(G6="xuất sắc",10)))))))</f>
        <v>8</v>
      </c>
      <c r="I6" s="58">
        <f t="shared" si="0"/>
        <v>11</v>
      </c>
      <c r="J6" s="59">
        <v>25</v>
      </c>
      <c r="K6" s="58">
        <f t="shared" si="1"/>
        <v>25</v>
      </c>
      <c r="L6" s="59">
        <v>20</v>
      </c>
      <c r="M6" s="58">
        <f aca="true" t="shared" si="3" ref="M6:M50">L6</f>
        <v>20</v>
      </c>
      <c r="N6" s="59">
        <v>25</v>
      </c>
      <c r="O6" s="58">
        <f aca="true" t="shared" si="4" ref="O6:O50">N6</f>
        <v>25</v>
      </c>
      <c r="P6" s="59"/>
      <c r="Q6" s="59"/>
      <c r="R6" s="59"/>
      <c r="S6" s="59">
        <f aca="true" t="shared" si="5" ref="S6:S50">P6+Q6+R6</f>
        <v>0</v>
      </c>
      <c r="T6" s="47">
        <f aca="true" t="shared" si="6" ref="T6:T49">ROUND((I6+K6+M6+O6+S6),0)</f>
        <v>81</v>
      </c>
      <c r="U6" s="45"/>
      <c r="V6" s="125"/>
      <c r="W6" s="46">
        <f aca="true" t="shared" si="7" ref="W6:W50">T6-U6-V6</f>
        <v>81</v>
      </c>
      <c r="X6" s="29" t="str">
        <f aca="true" t="shared" si="8" ref="X6:X50">IF(W6&lt;35,"Kém",IF(W6&lt;50,"Yếu",IF(W6&lt;65,"TB",IF(W6&lt;80,"Khá",IF(W6&lt;90,"Tốt","XS")))))</f>
        <v>Tốt</v>
      </c>
      <c r="Y6" s="62"/>
      <c r="Z6" s="3"/>
      <c r="AA6" s="3"/>
      <c r="AB6" s="3"/>
    </row>
    <row r="7" spans="1:25" ht="15.75" customHeight="1">
      <c r="A7" s="61">
        <f aca="true" t="shared" si="9" ref="A7:A50">A6+1</f>
        <v>3</v>
      </c>
      <c r="B7" s="95" t="s">
        <v>602</v>
      </c>
      <c r="C7" s="96" t="s">
        <v>603</v>
      </c>
      <c r="D7" s="97" t="s">
        <v>111</v>
      </c>
      <c r="E7" s="57">
        <v>13</v>
      </c>
      <c r="F7" s="57">
        <v>3</v>
      </c>
      <c r="G7" s="68" t="str">
        <f>VLOOKUP(B7,'[8]Sheet1'!$B$10:$H$55,7,0)</f>
        <v>Khá</v>
      </c>
      <c r="H7" s="57">
        <f t="shared" si="2"/>
        <v>8</v>
      </c>
      <c r="I7" s="58">
        <f t="shared" si="0"/>
        <v>11</v>
      </c>
      <c r="J7" s="59">
        <v>25</v>
      </c>
      <c r="K7" s="58">
        <f t="shared" si="1"/>
        <v>25</v>
      </c>
      <c r="L7" s="59">
        <v>20</v>
      </c>
      <c r="M7" s="58">
        <f t="shared" si="3"/>
        <v>20</v>
      </c>
      <c r="N7" s="59">
        <v>25</v>
      </c>
      <c r="O7" s="58">
        <f t="shared" si="4"/>
        <v>25</v>
      </c>
      <c r="P7" s="59"/>
      <c r="Q7" s="59"/>
      <c r="R7" s="59"/>
      <c r="S7" s="59">
        <f t="shared" si="5"/>
        <v>0</v>
      </c>
      <c r="T7" s="47">
        <f t="shared" si="6"/>
        <v>81</v>
      </c>
      <c r="U7" s="45"/>
      <c r="V7" s="125"/>
      <c r="W7" s="46">
        <f t="shared" si="7"/>
        <v>81</v>
      </c>
      <c r="X7" s="29" t="str">
        <f t="shared" si="8"/>
        <v>Tốt</v>
      </c>
      <c r="Y7" s="93"/>
    </row>
    <row r="8" spans="1:25" ht="16.5" customHeight="1">
      <c r="A8" s="61">
        <f t="shared" si="9"/>
        <v>4</v>
      </c>
      <c r="B8" s="95" t="s">
        <v>604</v>
      </c>
      <c r="C8" s="96" t="s">
        <v>605</v>
      </c>
      <c r="D8" s="97" t="s">
        <v>84</v>
      </c>
      <c r="E8" s="57">
        <v>13</v>
      </c>
      <c r="F8" s="57">
        <v>3</v>
      </c>
      <c r="G8" s="68" t="str">
        <f>VLOOKUP(B8,'[8]Sheet1'!$B$10:$H$55,7,0)</f>
        <v>Yếu</v>
      </c>
      <c r="H8" s="57">
        <f t="shared" si="2"/>
        <v>3</v>
      </c>
      <c r="I8" s="58">
        <f t="shared" si="0"/>
        <v>6</v>
      </c>
      <c r="J8" s="59">
        <v>25</v>
      </c>
      <c r="K8" s="58">
        <f t="shared" si="1"/>
        <v>25</v>
      </c>
      <c r="L8" s="59">
        <v>20</v>
      </c>
      <c r="M8" s="58">
        <f t="shared" si="3"/>
        <v>20</v>
      </c>
      <c r="N8" s="59">
        <v>25</v>
      </c>
      <c r="O8" s="58">
        <f t="shared" si="4"/>
        <v>25</v>
      </c>
      <c r="P8" s="59"/>
      <c r="Q8" s="59"/>
      <c r="R8" s="59"/>
      <c r="S8" s="59">
        <f t="shared" si="5"/>
        <v>0</v>
      </c>
      <c r="T8" s="47">
        <f t="shared" si="6"/>
        <v>76</v>
      </c>
      <c r="U8" s="100"/>
      <c r="V8" s="125"/>
      <c r="W8" s="46">
        <f t="shared" si="7"/>
        <v>76</v>
      </c>
      <c r="X8" s="29" t="str">
        <f t="shared" si="8"/>
        <v>Khá</v>
      </c>
      <c r="Y8" s="94"/>
    </row>
    <row r="9" spans="1:25" ht="16.5" customHeight="1">
      <c r="A9" s="61">
        <f t="shared" si="9"/>
        <v>5</v>
      </c>
      <c r="B9" s="95" t="s">
        <v>606</v>
      </c>
      <c r="C9" s="96" t="s">
        <v>74</v>
      </c>
      <c r="D9" s="97" t="s">
        <v>11</v>
      </c>
      <c r="E9" s="57">
        <v>15</v>
      </c>
      <c r="F9" s="57">
        <v>3</v>
      </c>
      <c r="G9" s="68" t="str">
        <f>VLOOKUP(B9,'[8]Sheet1'!$B$10:$H$55,7,0)</f>
        <v>Trung bình</v>
      </c>
      <c r="H9" s="57">
        <f t="shared" si="2"/>
        <v>5</v>
      </c>
      <c r="I9" s="58">
        <f t="shared" si="0"/>
        <v>8</v>
      </c>
      <c r="J9" s="59">
        <v>25</v>
      </c>
      <c r="K9" s="58">
        <f t="shared" si="1"/>
        <v>25</v>
      </c>
      <c r="L9" s="59">
        <v>20</v>
      </c>
      <c r="M9" s="58">
        <f t="shared" si="3"/>
        <v>20</v>
      </c>
      <c r="N9" s="59">
        <v>25</v>
      </c>
      <c r="O9" s="58">
        <f t="shared" si="4"/>
        <v>25</v>
      </c>
      <c r="P9" s="59">
        <v>8</v>
      </c>
      <c r="Q9" s="59"/>
      <c r="R9" s="59">
        <v>1</v>
      </c>
      <c r="S9" s="59">
        <f t="shared" si="5"/>
        <v>9</v>
      </c>
      <c r="T9" s="47">
        <f t="shared" si="6"/>
        <v>87</v>
      </c>
      <c r="U9" s="45"/>
      <c r="V9" s="125"/>
      <c r="W9" s="46">
        <f t="shared" si="7"/>
        <v>87</v>
      </c>
      <c r="X9" s="29" t="str">
        <f t="shared" si="8"/>
        <v>Tốt</v>
      </c>
      <c r="Y9" s="60"/>
    </row>
    <row r="10" spans="1:25" ht="16.5" customHeight="1">
      <c r="A10" s="61">
        <f t="shared" si="9"/>
        <v>6</v>
      </c>
      <c r="B10" s="95" t="s">
        <v>607</v>
      </c>
      <c r="C10" s="96" t="s">
        <v>544</v>
      </c>
      <c r="D10" s="97" t="s">
        <v>56</v>
      </c>
      <c r="E10" s="57">
        <v>10</v>
      </c>
      <c r="F10" s="57">
        <v>3</v>
      </c>
      <c r="G10" s="68" t="str">
        <f>VLOOKUP(B10,'[8]Sheet1'!$B$10:$H$55,7,0)</f>
        <v>Trung bình</v>
      </c>
      <c r="H10" s="57">
        <f t="shared" si="2"/>
        <v>5</v>
      </c>
      <c r="I10" s="58">
        <f t="shared" si="0"/>
        <v>8</v>
      </c>
      <c r="J10" s="59">
        <v>25</v>
      </c>
      <c r="K10" s="58">
        <f t="shared" si="1"/>
        <v>25</v>
      </c>
      <c r="L10" s="59">
        <v>20</v>
      </c>
      <c r="M10" s="58">
        <f t="shared" si="3"/>
        <v>20</v>
      </c>
      <c r="N10" s="59">
        <v>25</v>
      </c>
      <c r="O10" s="58">
        <f t="shared" si="4"/>
        <v>25</v>
      </c>
      <c r="P10" s="59"/>
      <c r="Q10" s="59"/>
      <c r="R10" s="59">
        <v>1</v>
      </c>
      <c r="S10" s="59">
        <f t="shared" si="5"/>
        <v>1</v>
      </c>
      <c r="T10" s="47">
        <f t="shared" si="6"/>
        <v>79</v>
      </c>
      <c r="U10" s="100">
        <v>10</v>
      </c>
      <c r="V10" s="125"/>
      <c r="W10" s="46">
        <f t="shared" si="7"/>
        <v>69</v>
      </c>
      <c r="X10" s="29" t="str">
        <f t="shared" si="8"/>
        <v>Khá</v>
      </c>
      <c r="Y10" s="62" t="s">
        <v>332</v>
      </c>
    </row>
    <row r="11" spans="1:25" ht="16.5" customHeight="1">
      <c r="A11" s="61">
        <f t="shared" si="9"/>
        <v>7</v>
      </c>
      <c r="B11" s="95" t="s">
        <v>608</v>
      </c>
      <c r="C11" s="96" t="s">
        <v>92</v>
      </c>
      <c r="D11" s="97" t="s">
        <v>609</v>
      </c>
      <c r="E11" s="57">
        <v>10</v>
      </c>
      <c r="F11" s="57">
        <v>3</v>
      </c>
      <c r="G11" s="68" t="str">
        <f>VLOOKUP(B11,'[8]Sheet1'!$B$10:$H$55,7,0)</f>
        <v>Trung bình</v>
      </c>
      <c r="H11" s="57">
        <f t="shared" si="2"/>
        <v>5</v>
      </c>
      <c r="I11" s="58">
        <f t="shared" si="0"/>
        <v>8</v>
      </c>
      <c r="J11" s="59">
        <v>25</v>
      </c>
      <c r="K11" s="58">
        <f t="shared" si="1"/>
        <v>25</v>
      </c>
      <c r="L11" s="59">
        <v>19</v>
      </c>
      <c r="M11" s="58">
        <f t="shared" si="3"/>
        <v>19</v>
      </c>
      <c r="N11" s="59">
        <v>25</v>
      </c>
      <c r="O11" s="58">
        <f t="shared" si="4"/>
        <v>25</v>
      </c>
      <c r="P11" s="59">
        <v>8</v>
      </c>
      <c r="Q11" s="59"/>
      <c r="R11" s="59">
        <v>1</v>
      </c>
      <c r="S11" s="59">
        <f t="shared" si="5"/>
        <v>9</v>
      </c>
      <c r="T11" s="47">
        <f t="shared" si="6"/>
        <v>86</v>
      </c>
      <c r="U11" s="45"/>
      <c r="V11" s="125"/>
      <c r="W11" s="46">
        <f t="shared" si="7"/>
        <v>86</v>
      </c>
      <c r="X11" s="29" t="str">
        <f t="shared" si="8"/>
        <v>Tốt</v>
      </c>
      <c r="Y11" s="60"/>
    </row>
    <row r="12" spans="1:25" ht="16.5" customHeight="1">
      <c r="A12" s="61">
        <f t="shared" si="9"/>
        <v>8</v>
      </c>
      <c r="B12" s="95" t="s">
        <v>610</v>
      </c>
      <c r="C12" s="96" t="s">
        <v>611</v>
      </c>
      <c r="D12" s="97" t="s">
        <v>229</v>
      </c>
      <c r="E12" s="57">
        <v>13</v>
      </c>
      <c r="F12" s="57">
        <v>3</v>
      </c>
      <c r="G12" s="68" t="str">
        <f>VLOOKUP(B12,'[8]Sheet1'!$B$10:$H$55,7,0)</f>
        <v>Trung bình</v>
      </c>
      <c r="H12" s="57">
        <f t="shared" si="2"/>
        <v>5</v>
      </c>
      <c r="I12" s="58">
        <f t="shared" si="0"/>
        <v>8</v>
      </c>
      <c r="J12" s="59">
        <v>25</v>
      </c>
      <c r="K12" s="58">
        <f t="shared" si="1"/>
        <v>25</v>
      </c>
      <c r="L12" s="59">
        <v>20</v>
      </c>
      <c r="M12" s="58">
        <f t="shared" si="3"/>
        <v>20</v>
      </c>
      <c r="N12" s="59">
        <v>25</v>
      </c>
      <c r="O12" s="58">
        <f t="shared" si="4"/>
        <v>25</v>
      </c>
      <c r="P12" s="59">
        <v>10</v>
      </c>
      <c r="Q12" s="59"/>
      <c r="R12" s="59"/>
      <c r="S12" s="59">
        <f t="shared" si="5"/>
        <v>10</v>
      </c>
      <c r="T12" s="47">
        <f t="shared" si="6"/>
        <v>88</v>
      </c>
      <c r="U12" s="45"/>
      <c r="V12" s="125"/>
      <c r="W12" s="46">
        <f t="shared" si="7"/>
        <v>88</v>
      </c>
      <c r="X12" s="29" t="str">
        <f t="shared" si="8"/>
        <v>Tốt</v>
      </c>
      <c r="Y12" s="60"/>
    </row>
    <row r="13" spans="1:25" ht="16.5" customHeight="1">
      <c r="A13" s="61">
        <f t="shared" si="9"/>
        <v>9</v>
      </c>
      <c r="B13" s="95" t="s">
        <v>612</v>
      </c>
      <c r="C13" s="96" t="s">
        <v>544</v>
      </c>
      <c r="D13" s="97" t="s">
        <v>181</v>
      </c>
      <c r="E13" s="57">
        <v>10</v>
      </c>
      <c r="F13" s="57">
        <v>3</v>
      </c>
      <c r="G13" s="68" t="str">
        <f>VLOOKUP(B13,'[8]Sheet1'!$B$10:$H$55,7,0)</f>
        <v>Khá</v>
      </c>
      <c r="H13" s="57">
        <f t="shared" si="2"/>
        <v>8</v>
      </c>
      <c r="I13" s="58">
        <f t="shared" si="0"/>
        <v>11</v>
      </c>
      <c r="J13" s="59">
        <v>25</v>
      </c>
      <c r="K13" s="58">
        <f t="shared" si="1"/>
        <v>25</v>
      </c>
      <c r="L13" s="59">
        <v>20</v>
      </c>
      <c r="M13" s="58">
        <f t="shared" si="3"/>
        <v>20</v>
      </c>
      <c r="N13" s="59">
        <v>25</v>
      </c>
      <c r="O13" s="58">
        <f t="shared" si="4"/>
        <v>25</v>
      </c>
      <c r="P13" s="59"/>
      <c r="Q13" s="59">
        <v>5</v>
      </c>
      <c r="R13" s="59">
        <v>10</v>
      </c>
      <c r="S13" s="59">
        <f t="shared" si="5"/>
        <v>15</v>
      </c>
      <c r="T13" s="47">
        <f t="shared" si="6"/>
        <v>96</v>
      </c>
      <c r="U13" s="45"/>
      <c r="V13" s="125"/>
      <c r="W13" s="46">
        <f t="shared" si="7"/>
        <v>96</v>
      </c>
      <c r="X13" s="29" t="str">
        <f t="shared" si="8"/>
        <v>XS</v>
      </c>
      <c r="Y13" s="62" t="s">
        <v>952</v>
      </c>
    </row>
    <row r="14" spans="1:25" ht="16.5" customHeight="1">
      <c r="A14" s="61">
        <f t="shared" si="9"/>
        <v>10</v>
      </c>
      <c r="B14" s="95" t="s">
        <v>613</v>
      </c>
      <c r="C14" s="96" t="s">
        <v>129</v>
      </c>
      <c r="D14" s="97" t="s">
        <v>75</v>
      </c>
      <c r="E14" s="57">
        <v>11</v>
      </c>
      <c r="F14" s="57">
        <v>3</v>
      </c>
      <c r="G14" s="68" t="str">
        <f>VLOOKUP(B14,'[8]Sheet1'!$B$10:$H$55,7,0)</f>
        <v>Trung bình</v>
      </c>
      <c r="H14" s="57">
        <f t="shared" si="2"/>
        <v>5</v>
      </c>
      <c r="I14" s="58">
        <f t="shared" si="0"/>
        <v>8</v>
      </c>
      <c r="J14" s="59">
        <v>25</v>
      </c>
      <c r="K14" s="58">
        <f t="shared" si="1"/>
        <v>25</v>
      </c>
      <c r="L14" s="59">
        <v>20</v>
      </c>
      <c r="M14" s="58">
        <f t="shared" si="3"/>
        <v>20</v>
      </c>
      <c r="N14" s="59">
        <v>25</v>
      </c>
      <c r="O14" s="58">
        <f t="shared" si="4"/>
        <v>25</v>
      </c>
      <c r="P14" s="59"/>
      <c r="Q14" s="59">
        <v>5</v>
      </c>
      <c r="R14" s="59">
        <v>1</v>
      </c>
      <c r="S14" s="59">
        <f t="shared" si="5"/>
        <v>6</v>
      </c>
      <c r="T14" s="47">
        <f t="shared" si="6"/>
        <v>84</v>
      </c>
      <c r="U14" s="47"/>
      <c r="V14" s="133"/>
      <c r="W14" s="46">
        <f t="shared" si="7"/>
        <v>84</v>
      </c>
      <c r="X14" s="29" t="str">
        <f t="shared" si="8"/>
        <v>Tốt</v>
      </c>
      <c r="Y14" s="60"/>
    </row>
    <row r="15" spans="1:25" ht="16.5" customHeight="1">
      <c r="A15" s="61">
        <f t="shared" si="9"/>
        <v>11</v>
      </c>
      <c r="B15" s="95" t="s">
        <v>614</v>
      </c>
      <c r="C15" s="96" t="s">
        <v>381</v>
      </c>
      <c r="D15" s="97" t="s">
        <v>113</v>
      </c>
      <c r="E15" s="57">
        <v>8</v>
      </c>
      <c r="F15" s="57">
        <v>3</v>
      </c>
      <c r="G15" s="68" t="str">
        <f>VLOOKUP(B15,'[8]Sheet1'!$B$10:$H$55,7,0)</f>
        <v>Yếu</v>
      </c>
      <c r="H15" s="57">
        <f t="shared" si="2"/>
        <v>3</v>
      </c>
      <c r="I15" s="58">
        <f t="shared" si="0"/>
        <v>6</v>
      </c>
      <c r="J15" s="59">
        <v>25</v>
      </c>
      <c r="K15" s="58">
        <f t="shared" si="1"/>
        <v>25</v>
      </c>
      <c r="L15" s="59">
        <v>20</v>
      </c>
      <c r="M15" s="58">
        <f t="shared" si="3"/>
        <v>20</v>
      </c>
      <c r="N15" s="59">
        <v>25</v>
      </c>
      <c r="O15" s="58">
        <f t="shared" si="4"/>
        <v>25</v>
      </c>
      <c r="P15" s="59"/>
      <c r="Q15" s="59"/>
      <c r="R15" s="59"/>
      <c r="S15" s="59">
        <f t="shared" si="5"/>
        <v>0</v>
      </c>
      <c r="T15" s="47">
        <f t="shared" si="6"/>
        <v>76</v>
      </c>
      <c r="U15" s="45">
        <v>10</v>
      </c>
      <c r="V15" s="125"/>
      <c r="W15" s="46">
        <f t="shared" si="7"/>
        <v>66</v>
      </c>
      <c r="X15" s="29" t="str">
        <f t="shared" si="8"/>
        <v>Khá</v>
      </c>
      <c r="Y15" s="60" t="s">
        <v>332</v>
      </c>
    </row>
    <row r="16" spans="1:25" ht="16.5" customHeight="1">
      <c r="A16" s="61">
        <f t="shared" si="9"/>
        <v>12</v>
      </c>
      <c r="B16" s="95" t="s">
        <v>615</v>
      </c>
      <c r="C16" s="96" t="s">
        <v>176</v>
      </c>
      <c r="D16" s="97" t="s">
        <v>57</v>
      </c>
      <c r="E16" s="57">
        <v>13</v>
      </c>
      <c r="F16" s="57">
        <v>3</v>
      </c>
      <c r="G16" s="68" t="str">
        <f>VLOOKUP(B16,'[8]Sheet1'!$B$10:$H$55,7,0)</f>
        <v>Khá</v>
      </c>
      <c r="H16" s="57">
        <f t="shared" si="2"/>
        <v>8</v>
      </c>
      <c r="I16" s="58">
        <f t="shared" si="0"/>
        <v>11</v>
      </c>
      <c r="J16" s="59">
        <v>25</v>
      </c>
      <c r="K16" s="58">
        <f t="shared" si="1"/>
        <v>25</v>
      </c>
      <c r="L16" s="59">
        <v>20</v>
      </c>
      <c r="M16" s="58">
        <f t="shared" si="3"/>
        <v>20</v>
      </c>
      <c r="N16" s="59">
        <v>24</v>
      </c>
      <c r="O16" s="58">
        <f t="shared" si="4"/>
        <v>24</v>
      </c>
      <c r="P16" s="59"/>
      <c r="Q16" s="59"/>
      <c r="R16" s="59"/>
      <c r="S16" s="59">
        <f t="shared" si="5"/>
        <v>0</v>
      </c>
      <c r="T16" s="47">
        <f t="shared" si="6"/>
        <v>80</v>
      </c>
      <c r="U16" s="45">
        <v>10</v>
      </c>
      <c r="V16" s="125"/>
      <c r="W16" s="46">
        <f t="shared" si="7"/>
        <v>70</v>
      </c>
      <c r="X16" s="29" t="str">
        <f t="shared" si="8"/>
        <v>Khá</v>
      </c>
      <c r="Y16" s="62" t="s">
        <v>332</v>
      </c>
    </row>
    <row r="17" spans="1:25" ht="16.5" customHeight="1">
      <c r="A17" s="61">
        <f t="shared" si="9"/>
        <v>13</v>
      </c>
      <c r="B17" s="95" t="s">
        <v>616</v>
      </c>
      <c r="C17" s="96" t="s">
        <v>617</v>
      </c>
      <c r="D17" s="97" t="s">
        <v>172</v>
      </c>
      <c r="E17" s="57">
        <v>13</v>
      </c>
      <c r="F17" s="57">
        <v>3</v>
      </c>
      <c r="G17" s="68" t="str">
        <f>VLOOKUP(B17,'[8]Sheet1'!$B$10:$H$55,7,0)</f>
        <v>Trung bình</v>
      </c>
      <c r="H17" s="57">
        <f t="shared" si="2"/>
        <v>5</v>
      </c>
      <c r="I17" s="58">
        <f t="shared" si="0"/>
        <v>8</v>
      </c>
      <c r="J17" s="59">
        <v>25</v>
      </c>
      <c r="K17" s="58">
        <f t="shared" si="1"/>
        <v>25</v>
      </c>
      <c r="L17" s="59">
        <v>20</v>
      </c>
      <c r="M17" s="58">
        <f t="shared" si="3"/>
        <v>20</v>
      </c>
      <c r="N17" s="59">
        <v>25</v>
      </c>
      <c r="O17" s="58">
        <f t="shared" si="4"/>
        <v>25</v>
      </c>
      <c r="P17" s="59"/>
      <c r="Q17" s="59"/>
      <c r="R17" s="59"/>
      <c r="S17" s="59">
        <f t="shared" si="5"/>
        <v>0</v>
      </c>
      <c r="T17" s="47">
        <f t="shared" si="6"/>
        <v>78</v>
      </c>
      <c r="U17" s="45"/>
      <c r="V17" s="125"/>
      <c r="W17" s="46">
        <f t="shared" si="7"/>
        <v>78</v>
      </c>
      <c r="X17" s="29" t="str">
        <f t="shared" si="8"/>
        <v>Khá</v>
      </c>
      <c r="Y17" s="62"/>
    </row>
    <row r="18" spans="1:25" ht="16.5" customHeight="1">
      <c r="A18" s="61">
        <f t="shared" si="9"/>
        <v>14</v>
      </c>
      <c r="B18" s="95" t="s">
        <v>618</v>
      </c>
      <c r="C18" s="96" t="s">
        <v>619</v>
      </c>
      <c r="D18" s="97" t="s">
        <v>89</v>
      </c>
      <c r="E18" s="57"/>
      <c r="F18" s="57">
        <v>3</v>
      </c>
      <c r="G18" s="68" t="str">
        <f>VLOOKUP(B18,'[8]Sheet1'!$B$10:$H$55,7,0)</f>
        <v>Yếu</v>
      </c>
      <c r="H18" s="57">
        <f t="shared" si="2"/>
        <v>3</v>
      </c>
      <c r="I18" s="58">
        <f t="shared" si="0"/>
        <v>6</v>
      </c>
      <c r="J18" s="59"/>
      <c r="K18" s="58">
        <f t="shared" si="1"/>
        <v>0</v>
      </c>
      <c r="L18" s="59"/>
      <c r="M18" s="58">
        <f t="shared" si="3"/>
        <v>0</v>
      </c>
      <c r="N18" s="59"/>
      <c r="O18" s="58">
        <f t="shared" si="4"/>
        <v>0</v>
      </c>
      <c r="P18" s="59"/>
      <c r="Q18" s="59"/>
      <c r="R18" s="59"/>
      <c r="S18" s="59">
        <f t="shared" si="5"/>
        <v>0</v>
      </c>
      <c r="T18" s="47">
        <f t="shared" si="6"/>
        <v>6</v>
      </c>
      <c r="U18" s="45">
        <v>10</v>
      </c>
      <c r="V18" s="125"/>
      <c r="W18" s="46">
        <f t="shared" si="7"/>
        <v>-4</v>
      </c>
      <c r="X18" s="29" t="str">
        <f t="shared" si="8"/>
        <v>Kém</v>
      </c>
      <c r="Y18" s="62" t="s">
        <v>332</v>
      </c>
    </row>
    <row r="19" spans="1:25" ht="16.5" customHeight="1">
      <c r="A19" s="61">
        <f t="shared" si="9"/>
        <v>15</v>
      </c>
      <c r="B19" s="95" t="s">
        <v>620</v>
      </c>
      <c r="C19" s="96" t="s">
        <v>198</v>
      </c>
      <c r="D19" s="97" t="s">
        <v>9</v>
      </c>
      <c r="E19" s="57">
        <v>11</v>
      </c>
      <c r="F19" s="57">
        <v>3</v>
      </c>
      <c r="G19" s="68" t="str">
        <f>VLOOKUP(B19,'[8]Sheet1'!$B$10:$H$55,7,0)</f>
        <v>Khá</v>
      </c>
      <c r="H19" s="57">
        <f t="shared" si="2"/>
        <v>8</v>
      </c>
      <c r="I19" s="58">
        <f t="shared" si="0"/>
        <v>11</v>
      </c>
      <c r="J19" s="59">
        <v>25</v>
      </c>
      <c r="K19" s="58">
        <f t="shared" si="1"/>
        <v>25</v>
      </c>
      <c r="L19" s="59">
        <v>18</v>
      </c>
      <c r="M19" s="58">
        <f t="shared" si="3"/>
        <v>18</v>
      </c>
      <c r="N19" s="59">
        <v>25</v>
      </c>
      <c r="O19" s="58">
        <f t="shared" si="4"/>
        <v>25</v>
      </c>
      <c r="P19" s="59"/>
      <c r="Q19" s="59"/>
      <c r="R19" s="59"/>
      <c r="S19" s="59">
        <f t="shared" si="5"/>
        <v>0</v>
      </c>
      <c r="T19" s="47">
        <f t="shared" si="6"/>
        <v>79</v>
      </c>
      <c r="U19" s="45"/>
      <c r="V19" s="125"/>
      <c r="W19" s="46">
        <f t="shared" si="7"/>
        <v>79</v>
      </c>
      <c r="X19" s="29" t="str">
        <f t="shared" si="8"/>
        <v>Khá</v>
      </c>
      <c r="Y19" s="62"/>
    </row>
    <row r="20" spans="1:25" ht="16.5" customHeight="1">
      <c r="A20" s="61">
        <f t="shared" si="9"/>
        <v>16</v>
      </c>
      <c r="B20" s="95" t="s">
        <v>621</v>
      </c>
      <c r="C20" s="96" t="s">
        <v>622</v>
      </c>
      <c r="D20" s="97" t="s">
        <v>98</v>
      </c>
      <c r="E20" s="57">
        <v>13</v>
      </c>
      <c r="F20" s="57">
        <v>3</v>
      </c>
      <c r="G20" s="68" t="str">
        <f>VLOOKUP(B20,'[8]Sheet1'!$B$10:$H$55,7,0)</f>
        <v>Trung bình</v>
      </c>
      <c r="H20" s="57">
        <f t="shared" si="2"/>
        <v>5</v>
      </c>
      <c r="I20" s="58">
        <f t="shared" si="0"/>
        <v>8</v>
      </c>
      <c r="J20" s="59">
        <v>25</v>
      </c>
      <c r="K20" s="58">
        <f t="shared" si="1"/>
        <v>25</v>
      </c>
      <c r="L20" s="59">
        <v>20</v>
      </c>
      <c r="M20" s="58">
        <f t="shared" si="3"/>
        <v>20</v>
      </c>
      <c r="N20" s="59">
        <v>25</v>
      </c>
      <c r="O20" s="58">
        <f t="shared" si="4"/>
        <v>25</v>
      </c>
      <c r="P20" s="59"/>
      <c r="Q20" s="59"/>
      <c r="R20" s="59">
        <v>1</v>
      </c>
      <c r="S20" s="59">
        <f t="shared" si="5"/>
        <v>1</v>
      </c>
      <c r="T20" s="47">
        <f t="shared" si="6"/>
        <v>79</v>
      </c>
      <c r="U20" s="45"/>
      <c r="V20" s="125"/>
      <c r="W20" s="46">
        <f t="shared" si="7"/>
        <v>79</v>
      </c>
      <c r="X20" s="29" t="str">
        <f t="shared" si="8"/>
        <v>Khá</v>
      </c>
      <c r="Y20" s="62"/>
    </row>
    <row r="21" spans="1:25" ht="16.5" customHeight="1">
      <c r="A21" s="61">
        <f t="shared" si="9"/>
        <v>17</v>
      </c>
      <c r="B21" s="95" t="s">
        <v>624</v>
      </c>
      <c r="C21" s="96" t="s">
        <v>625</v>
      </c>
      <c r="D21" s="97" t="s">
        <v>195</v>
      </c>
      <c r="E21" s="57">
        <v>8</v>
      </c>
      <c r="F21" s="57">
        <v>3</v>
      </c>
      <c r="G21" s="68" t="str">
        <f>VLOOKUP(B21,'[8]Sheet1'!$B$10:$H$55,7,0)</f>
        <v>Yếu</v>
      </c>
      <c r="H21" s="57">
        <f t="shared" si="2"/>
        <v>3</v>
      </c>
      <c r="I21" s="58">
        <f t="shared" si="0"/>
        <v>6</v>
      </c>
      <c r="J21" s="59">
        <v>25</v>
      </c>
      <c r="K21" s="58">
        <f t="shared" si="1"/>
        <v>25</v>
      </c>
      <c r="L21" s="59">
        <v>17</v>
      </c>
      <c r="M21" s="58">
        <f t="shared" si="3"/>
        <v>17</v>
      </c>
      <c r="N21" s="59">
        <v>25</v>
      </c>
      <c r="O21" s="58">
        <f t="shared" si="4"/>
        <v>25</v>
      </c>
      <c r="P21" s="59"/>
      <c r="Q21" s="59"/>
      <c r="R21" s="59"/>
      <c r="S21" s="59">
        <f t="shared" si="5"/>
        <v>0</v>
      </c>
      <c r="T21" s="47">
        <f t="shared" si="6"/>
        <v>73</v>
      </c>
      <c r="U21" s="45">
        <v>10</v>
      </c>
      <c r="V21" s="125"/>
      <c r="W21" s="46">
        <f t="shared" si="7"/>
        <v>63</v>
      </c>
      <c r="X21" s="29" t="str">
        <f t="shared" si="8"/>
        <v>TB</v>
      </c>
      <c r="Y21" s="62" t="s">
        <v>332</v>
      </c>
    </row>
    <row r="22" spans="1:25" ht="16.5" customHeight="1">
      <c r="A22" s="61">
        <f t="shared" si="9"/>
        <v>18</v>
      </c>
      <c r="B22" s="95" t="s">
        <v>626</v>
      </c>
      <c r="C22" s="96" t="s">
        <v>161</v>
      </c>
      <c r="D22" s="97" t="s">
        <v>6</v>
      </c>
      <c r="E22" s="57">
        <v>9</v>
      </c>
      <c r="F22" s="57">
        <v>3</v>
      </c>
      <c r="G22" s="68" t="str">
        <f>VLOOKUP(B22,'[8]Sheet1'!$B$10:$H$55,7,0)</f>
        <v>Yếu</v>
      </c>
      <c r="H22" s="57">
        <f t="shared" si="2"/>
        <v>3</v>
      </c>
      <c r="I22" s="58">
        <f t="shared" si="0"/>
        <v>6</v>
      </c>
      <c r="J22" s="59">
        <v>25</v>
      </c>
      <c r="K22" s="58">
        <f t="shared" si="1"/>
        <v>25</v>
      </c>
      <c r="L22" s="59">
        <v>18</v>
      </c>
      <c r="M22" s="58">
        <f t="shared" si="3"/>
        <v>18</v>
      </c>
      <c r="N22" s="59">
        <v>25</v>
      </c>
      <c r="O22" s="58">
        <f t="shared" si="4"/>
        <v>25</v>
      </c>
      <c r="P22" s="59"/>
      <c r="Q22" s="59"/>
      <c r="R22" s="59"/>
      <c r="S22" s="59">
        <f t="shared" si="5"/>
        <v>0</v>
      </c>
      <c r="T22" s="47">
        <f t="shared" si="6"/>
        <v>74</v>
      </c>
      <c r="U22" s="45"/>
      <c r="V22" s="125"/>
      <c r="W22" s="46">
        <f t="shared" si="7"/>
        <v>74</v>
      </c>
      <c r="X22" s="29" t="str">
        <f t="shared" si="8"/>
        <v>Khá</v>
      </c>
      <c r="Y22" s="60"/>
    </row>
    <row r="23" spans="1:25" ht="16.5" customHeight="1">
      <c r="A23" s="61">
        <f t="shared" si="9"/>
        <v>19</v>
      </c>
      <c r="B23" s="95" t="s">
        <v>627</v>
      </c>
      <c r="C23" s="96" t="s">
        <v>500</v>
      </c>
      <c r="D23" s="97" t="s">
        <v>51</v>
      </c>
      <c r="E23" s="57">
        <v>9</v>
      </c>
      <c r="F23" s="57">
        <v>3</v>
      </c>
      <c r="G23" s="68" t="str">
        <f>VLOOKUP(B23,'[8]Sheet1'!$B$10:$H$55,7,0)</f>
        <v>Yếu</v>
      </c>
      <c r="H23" s="57">
        <f t="shared" si="2"/>
        <v>3</v>
      </c>
      <c r="I23" s="58">
        <f t="shared" si="0"/>
        <v>6</v>
      </c>
      <c r="J23" s="59">
        <v>25</v>
      </c>
      <c r="K23" s="58">
        <f t="shared" si="1"/>
        <v>25</v>
      </c>
      <c r="L23" s="59">
        <v>20</v>
      </c>
      <c r="M23" s="58">
        <f t="shared" si="3"/>
        <v>20</v>
      </c>
      <c r="N23" s="59">
        <v>25</v>
      </c>
      <c r="O23" s="58">
        <f t="shared" si="4"/>
        <v>25</v>
      </c>
      <c r="P23" s="59"/>
      <c r="Q23" s="59"/>
      <c r="R23" s="59"/>
      <c r="S23" s="59">
        <f t="shared" si="5"/>
        <v>0</v>
      </c>
      <c r="T23" s="47">
        <f t="shared" si="6"/>
        <v>76</v>
      </c>
      <c r="U23" s="45">
        <v>10</v>
      </c>
      <c r="V23" s="125"/>
      <c r="W23" s="46">
        <f t="shared" si="7"/>
        <v>66</v>
      </c>
      <c r="X23" s="29" t="str">
        <f t="shared" si="8"/>
        <v>Khá</v>
      </c>
      <c r="Y23" s="62" t="s">
        <v>332</v>
      </c>
    </row>
    <row r="24" spans="1:25" ht="16.5" customHeight="1">
      <c r="A24" s="61">
        <f t="shared" si="9"/>
        <v>20</v>
      </c>
      <c r="B24" s="95" t="s">
        <v>628</v>
      </c>
      <c r="C24" s="96" t="s">
        <v>629</v>
      </c>
      <c r="D24" s="97" t="s">
        <v>184</v>
      </c>
      <c r="E24" s="57">
        <v>13</v>
      </c>
      <c r="F24" s="57">
        <v>3</v>
      </c>
      <c r="G24" s="68" t="str">
        <f>VLOOKUP(B24,'[8]Sheet1'!$B$10:$H$55,7,0)</f>
        <v>Khá</v>
      </c>
      <c r="H24" s="57">
        <f t="shared" si="2"/>
        <v>8</v>
      </c>
      <c r="I24" s="58">
        <f t="shared" si="0"/>
        <v>11</v>
      </c>
      <c r="J24" s="59">
        <v>25</v>
      </c>
      <c r="K24" s="58">
        <f t="shared" si="1"/>
        <v>25</v>
      </c>
      <c r="L24" s="59">
        <v>20</v>
      </c>
      <c r="M24" s="58">
        <f t="shared" si="3"/>
        <v>20</v>
      </c>
      <c r="N24" s="59">
        <v>25</v>
      </c>
      <c r="O24" s="58">
        <f t="shared" si="4"/>
        <v>25</v>
      </c>
      <c r="P24" s="59"/>
      <c r="Q24" s="59"/>
      <c r="R24" s="59">
        <v>1</v>
      </c>
      <c r="S24" s="59">
        <f t="shared" si="5"/>
        <v>1</v>
      </c>
      <c r="T24" s="47">
        <f t="shared" si="6"/>
        <v>82</v>
      </c>
      <c r="U24" s="45"/>
      <c r="V24" s="125"/>
      <c r="W24" s="46">
        <f t="shared" si="7"/>
        <v>82</v>
      </c>
      <c r="X24" s="29" t="str">
        <f t="shared" si="8"/>
        <v>Tốt</v>
      </c>
      <c r="Y24" s="60"/>
    </row>
    <row r="25" spans="1:25" ht="16.5" customHeight="1">
      <c r="A25" s="61">
        <f t="shared" si="9"/>
        <v>21</v>
      </c>
      <c r="B25" s="95" t="s">
        <v>630</v>
      </c>
      <c r="C25" s="96" t="s">
        <v>55</v>
      </c>
      <c r="D25" s="97" t="s">
        <v>52</v>
      </c>
      <c r="E25" s="57">
        <v>14</v>
      </c>
      <c r="F25" s="57">
        <v>3</v>
      </c>
      <c r="G25" s="68" t="str">
        <f>VLOOKUP(B25,'[8]Sheet1'!$B$10:$H$55,7,0)</f>
        <v>Trung bình</v>
      </c>
      <c r="H25" s="57">
        <f t="shared" si="2"/>
        <v>5</v>
      </c>
      <c r="I25" s="58">
        <f t="shared" si="0"/>
        <v>8</v>
      </c>
      <c r="J25" s="59">
        <v>25</v>
      </c>
      <c r="K25" s="58">
        <f t="shared" si="1"/>
        <v>25</v>
      </c>
      <c r="L25" s="59">
        <v>20</v>
      </c>
      <c r="M25" s="58">
        <f t="shared" si="3"/>
        <v>20</v>
      </c>
      <c r="N25" s="59">
        <v>25</v>
      </c>
      <c r="O25" s="58">
        <f t="shared" si="4"/>
        <v>25</v>
      </c>
      <c r="P25" s="59"/>
      <c r="Q25" s="59"/>
      <c r="R25" s="59"/>
      <c r="S25" s="59">
        <f t="shared" si="5"/>
        <v>0</v>
      </c>
      <c r="T25" s="47">
        <f t="shared" si="6"/>
        <v>78</v>
      </c>
      <c r="U25" s="45"/>
      <c r="V25" s="125"/>
      <c r="W25" s="46">
        <f t="shared" si="7"/>
        <v>78</v>
      </c>
      <c r="X25" s="29" t="str">
        <f t="shared" si="8"/>
        <v>Khá</v>
      </c>
      <c r="Y25" s="62"/>
    </row>
    <row r="26" spans="1:25" ht="16.5" customHeight="1">
      <c r="A26" s="61">
        <f t="shared" si="9"/>
        <v>22</v>
      </c>
      <c r="B26" s="95" t="s">
        <v>631</v>
      </c>
      <c r="C26" s="96" t="s">
        <v>632</v>
      </c>
      <c r="D26" s="97" t="s">
        <v>551</v>
      </c>
      <c r="E26" s="57">
        <v>10</v>
      </c>
      <c r="F26" s="57">
        <v>3</v>
      </c>
      <c r="G26" s="68" t="str">
        <f>VLOOKUP(B26,'[8]Sheet1'!$B$10:$H$55,7,0)</f>
        <v>Trung bình</v>
      </c>
      <c r="H26" s="57">
        <f t="shared" si="2"/>
        <v>5</v>
      </c>
      <c r="I26" s="58">
        <f t="shared" si="0"/>
        <v>8</v>
      </c>
      <c r="J26" s="59">
        <v>25</v>
      </c>
      <c r="K26" s="58">
        <f t="shared" si="1"/>
        <v>25</v>
      </c>
      <c r="L26" s="59">
        <v>18</v>
      </c>
      <c r="M26" s="58">
        <f t="shared" si="3"/>
        <v>18</v>
      </c>
      <c r="N26" s="59">
        <v>25</v>
      </c>
      <c r="O26" s="58">
        <f t="shared" si="4"/>
        <v>25</v>
      </c>
      <c r="P26" s="59"/>
      <c r="Q26" s="59">
        <v>5</v>
      </c>
      <c r="R26" s="59">
        <v>1</v>
      </c>
      <c r="S26" s="59">
        <f t="shared" si="5"/>
        <v>6</v>
      </c>
      <c r="T26" s="47">
        <f t="shared" si="6"/>
        <v>82</v>
      </c>
      <c r="U26" s="100"/>
      <c r="V26" s="125">
        <v>10</v>
      </c>
      <c r="W26" s="46">
        <f t="shared" si="7"/>
        <v>72</v>
      </c>
      <c r="X26" s="29" t="str">
        <f t="shared" si="8"/>
        <v>Khá</v>
      </c>
      <c r="Y26" s="60"/>
    </row>
    <row r="27" spans="1:25" ht="16.5" customHeight="1">
      <c r="A27" s="61">
        <f t="shared" si="9"/>
        <v>23</v>
      </c>
      <c r="B27" s="95" t="s">
        <v>633</v>
      </c>
      <c r="C27" s="96" t="s">
        <v>634</v>
      </c>
      <c r="D27" s="97" t="s">
        <v>188</v>
      </c>
      <c r="E27" s="57">
        <v>13</v>
      </c>
      <c r="F27" s="57">
        <v>3</v>
      </c>
      <c r="G27" s="68" t="str">
        <f>VLOOKUP(B27,'[8]Sheet1'!$B$10:$H$55,7,0)</f>
        <v>Trung bình</v>
      </c>
      <c r="H27" s="57">
        <f t="shared" si="2"/>
        <v>5</v>
      </c>
      <c r="I27" s="58">
        <f t="shared" si="0"/>
        <v>8</v>
      </c>
      <c r="J27" s="59">
        <v>25</v>
      </c>
      <c r="K27" s="58">
        <f t="shared" si="1"/>
        <v>25</v>
      </c>
      <c r="L27" s="59">
        <v>20</v>
      </c>
      <c r="M27" s="58">
        <f t="shared" si="3"/>
        <v>20</v>
      </c>
      <c r="N27" s="59">
        <v>25</v>
      </c>
      <c r="O27" s="58">
        <f t="shared" si="4"/>
        <v>25</v>
      </c>
      <c r="P27" s="59"/>
      <c r="Q27" s="59"/>
      <c r="R27" s="59"/>
      <c r="S27" s="59">
        <f t="shared" si="5"/>
        <v>0</v>
      </c>
      <c r="T27" s="47">
        <f t="shared" si="6"/>
        <v>78</v>
      </c>
      <c r="U27" s="45"/>
      <c r="V27" s="125"/>
      <c r="W27" s="46">
        <f t="shared" si="7"/>
        <v>78</v>
      </c>
      <c r="X27" s="29" t="str">
        <f t="shared" si="8"/>
        <v>Khá</v>
      </c>
      <c r="Y27" s="62"/>
    </row>
    <row r="28" spans="1:25" ht="16.5" customHeight="1">
      <c r="A28" s="61">
        <f t="shared" si="9"/>
        <v>24</v>
      </c>
      <c r="B28" s="95" t="s">
        <v>635</v>
      </c>
      <c r="C28" s="96" t="s">
        <v>594</v>
      </c>
      <c r="D28" s="97" t="s">
        <v>461</v>
      </c>
      <c r="E28" s="57"/>
      <c r="F28" s="57">
        <v>3</v>
      </c>
      <c r="G28" s="68" t="str">
        <f>VLOOKUP(B28,'[8]Sheet1'!$B$10:$H$55,7,0)</f>
        <v>Yếu</v>
      </c>
      <c r="H28" s="57">
        <f t="shared" si="2"/>
        <v>3</v>
      </c>
      <c r="I28" s="58">
        <f t="shared" si="0"/>
        <v>6</v>
      </c>
      <c r="J28" s="59"/>
      <c r="K28" s="58">
        <f t="shared" si="1"/>
        <v>0</v>
      </c>
      <c r="L28" s="59"/>
      <c r="M28" s="58">
        <f t="shared" si="3"/>
        <v>0</v>
      </c>
      <c r="N28" s="59"/>
      <c r="O28" s="58">
        <f t="shared" si="4"/>
        <v>0</v>
      </c>
      <c r="P28" s="59"/>
      <c r="Q28" s="59"/>
      <c r="R28" s="59"/>
      <c r="S28" s="59">
        <f t="shared" si="5"/>
        <v>0</v>
      </c>
      <c r="T28" s="47">
        <f t="shared" si="6"/>
        <v>6</v>
      </c>
      <c r="U28" s="45">
        <v>10</v>
      </c>
      <c r="V28" s="125"/>
      <c r="W28" s="46">
        <f t="shared" si="7"/>
        <v>-4</v>
      </c>
      <c r="X28" s="29" t="str">
        <f t="shared" si="8"/>
        <v>Kém</v>
      </c>
      <c r="Y28" s="60" t="s">
        <v>332</v>
      </c>
    </row>
    <row r="29" spans="1:25" ht="16.5" customHeight="1">
      <c r="A29" s="61">
        <f t="shared" si="9"/>
        <v>25</v>
      </c>
      <c r="B29" s="95" t="s">
        <v>636</v>
      </c>
      <c r="C29" s="96" t="s">
        <v>637</v>
      </c>
      <c r="D29" s="97" t="s">
        <v>10</v>
      </c>
      <c r="E29" s="57">
        <v>11</v>
      </c>
      <c r="F29" s="57">
        <v>3</v>
      </c>
      <c r="G29" s="68" t="str">
        <f>VLOOKUP(B29,'[8]Sheet1'!$B$10:$H$55,7,0)</f>
        <v>Yếu</v>
      </c>
      <c r="H29" s="57">
        <f t="shared" si="2"/>
        <v>3</v>
      </c>
      <c r="I29" s="58">
        <f t="shared" si="0"/>
        <v>6</v>
      </c>
      <c r="J29" s="59">
        <v>25</v>
      </c>
      <c r="K29" s="58">
        <f t="shared" si="1"/>
        <v>25</v>
      </c>
      <c r="L29" s="59">
        <v>20</v>
      </c>
      <c r="M29" s="58">
        <f t="shared" si="3"/>
        <v>20</v>
      </c>
      <c r="N29" s="59">
        <v>25</v>
      </c>
      <c r="O29" s="58">
        <f t="shared" si="4"/>
        <v>25</v>
      </c>
      <c r="P29" s="59"/>
      <c r="Q29" s="59"/>
      <c r="R29" s="59"/>
      <c r="S29" s="59">
        <f t="shared" si="5"/>
        <v>0</v>
      </c>
      <c r="T29" s="47">
        <f t="shared" si="6"/>
        <v>76</v>
      </c>
      <c r="U29" s="45"/>
      <c r="V29" s="125"/>
      <c r="W29" s="46">
        <f t="shared" si="7"/>
        <v>76</v>
      </c>
      <c r="X29" s="29" t="str">
        <f t="shared" si="8"/>
        <v>Khá</v>
      </c>
      <c r="Y29" s="62"/>
    </row>
    <row r="30" spans="1:25" ht="16.5" customHeight="1">
      <c r="A30" s="61">
        <f t="shared" si="9"/>
        <v>26</v>
      </c>
      <c r="B30" s="95" t="s">
        <v>638</v>
      </c>
      <c r="C30" s="96" t="s">
        <v>639</v>
      </c>
      <c r="D30" s="97" t="s">
        <v>99</v>
      </c>
      <c r="E30" s="57">
        <v>10</v>
      </c>
      <c r="F30" s="57">
        <v>3</v>
      </c>
      <c r="G30" s="68" t="str">
        <f>VLOOKUP(B30,'[8]Sheet1'!$B$10:$H$55,7,0)</f>
        <v>Khá</v>
      </c>
      <c r="H30" s="57">
        <f t="shared" si="2"/>
        <v>8</v>
      </c>
      <c r="I30" s="58">
        <f t="shared" si="0"/>
        <v>11</v>
      </c>
      <c r="J30" s="59">
        <v>25</v>
      </c>
      <c r="K30" s="58">
        <f t="shared" si="1"/>
        <v>25</v>
      </c>
      <c r="L30" s="59">
        <v>20</v>
      </c>
      <c r="M30" s="58">
        <f t="shared" si="3"/>
        <v>20</v>
      </c>
      <c r="N30" s="59">
        <v>25</v>
      </c>
      <c r="O30" s="58">
        <f t="shared" si="4"/>
        <v>25</v>
      </c>
      <c r="P30" s="59"/>
      <c r="Q30" s="59"/>
      <c r="R30" s="59"/>
      <c r="S30" s="59">
        <f t="shared" si="5"/>
        <v>0</v>
      </c>
      <c r="T30" s="47">
        <f t="shared" si="6"/>
        <v>81</v>
      </c>
      <c r="U30" s="45"/>
      <c r="V30" s="125"/>
      <c r="W30" s="46">
        <f t="shared" si="7"/>
        <v>81</v>
      </c>
      <c r="X30" s="29" t="str">
        <f t="shared" si="8"/>
        <v>Tốt</v>
      </c>
      <c r="Y30" s="62"/>
    </row>
    <row r="31" spans="1:25" ht="16.5" customHeight="1">
      <c r="A31" s="61">
        <f t="shared" si="9"/>
        <v>27</v>
      </c>
      <c r="B31" s="95" t="s">
        <v>640</v>
      </c>
      <c r="C31" s="96" t="s">
        <v>641</v>
      </c>
      <c r="D31" s="97" t="s">
        <v>63</v>
      </c>
      <c r="E31" s="57"/>
      <c r="F31" s="57">
        <v>3</v>
      </c>
      <c r="G31" s="68" t="str">
        <f>VLOOKUP(B31,'[8]Sheet1'!$B$10:$H$55,7,0)</f>
        <v>Yếu</v>
      </c>
      <c r="H31" s="57">
        <f t="shared" si="2"/>
        <v>3</v>
      </c>
      <c r="I31" s="58">
        <f t="shared" si="0"/>
        <v>6</v>
      </c>
      <c r="J31" s="59"/>
      <c r="K31" s="58">
        <f t="shared" si="1"/>
        <v>0</v>
      </c>
      <c r="L31" s="59"/>
      <c r="M31" s="58">
        <f t="shared" si="3"/>
        <v>0</v>
      </c>
      <c r="N31" s="59"/>
      <c r="O31" s="58">
        <f t="shared" si="4"/>
        <v>0</v>
      </c>
      <c r="P31" s="59"/>
      <c r="Q31" s="59"/>
      <c r="R31" s="59"/>
      <c r="S31" s="59">
        <f t="shared" si="5"/>
        <v>0</v>
      </c>
      <c r="T31" s="47">
        <f t="shared" si="6"/>
        <v>6</v>
      </c>
      <c r="U31" s="45">
        <v>10</v>
      </c>
      <c r="V31" s="125"/>
      <c r="W31" s="46">
        <f t="shared" si="7"/>
        <v>-4</v>
      </c>
      <c r="X31" s="29" t="str">
        <f t="shared" si="8"/>
        <v>Kém</v>
      </c>
      <c r="Y31" s="60" t="s">
        <v>332</v>
      </c>
    </row>
    <row r="32" spans="1:25" ht="16.5" customHeight="1">
      <c r="A32" s="61">
        <f t="shared" si="9"/>
        <v>28</v>
      </c>
      <c r="B32" s="95" t="s">
        <v>642</v>
      </c>
      <c r="C32" s="96" t="s">
        <v>74</v>
      </c>
      <c r="D32" s="97" t="s">
        <v>105</v>
      </c>
      <c r="E32" s="57">
        <v>10</v>
      </c>
      <c r="F32" s="57">
        <v>3</v>
      </c>
      <c r="G32" s="68" t="str">
        <f>VLOOKUP(B32,'[8]Sheet1'!$B$10:$H$55,7,0)</f>
        <v>Trung bình</v>
      </c>
      <c r="H32" s="57">
        <f t="shared" si="2"/>
        <v>5</v>
      </c>
      <c r="I32" s="58">
        <f t="shared" si="0"/>
        <v>8</v>
      </c>
      <c r="J32" s="59">
        <v>25</v>
      </c>
      <c r="K32" s="58">
        <f t="shared" si="1"/>
        <v>25</v>
      </c>
      <c r="L32" s="59">
        <v>20</v>
      </c>
      <c r="M32" s="58">
        <f t="shared" si="3"/>
        <v>20</v>
      </c>
      <c r="N32" s="59">
        <v>25</v>
      </c>
      <c r="O32" s="58">
        <f t="shared" si="4"/>
        <v>25</v>
      </c>
      <c r="P32" s="59"/>
      <c r="Q32" s="59"/>
      <c r="R32" s="59"/>
      <c r="S32" s="59">
        <f t="shared" si="5"/>
        <v>0</v>
      </c>
      <c r="T32" s="47">
        <f t="shared" si="6"/>
        <v>78</v>
      </c>
      <c r="U32" s="45"/>
      <c r="V32" s="125"/>
      <c r="W32" s="46">
        <f t="shared" si="7"/>
        <v>78</v>
      </c>
      <c r="X32" s="29" t="str">
        <f t="shared" si="8"/>
        <v>Khá</v>
      </c>
      <c r="Y32" s="62"/>
    </row>
    <row r="33" spans="1:25" ht="16.5" customHeight="1">
      <c r="A33" s="61">
        <f t="shared" si="9"/>
        <v>29</v>
      </c>
      <c r="B33" s="95" t="s">
        <v>643</v>
      </c>
      <c r="C33" s="96" t="s">
        <v>377</v>
      </c>
      <c r="D33" s="97" t="s">
        <v>64</v>
      </c>
      <c r="E33" s="57">
        <v>13</v>
      </c>
      <c r="F33" s="57">
        <v>3</v>
      </c>
      <c r="G33" s="68" t="str">
        <f>VLOOKUP(B33,'[8]Sheet1'!$B$10:$H$55,7,0)</f>
        <v>Yếu</v>
      </c>
      <c r="H33" s="57">
        <f t="shared" si="2"/>
        <v>3</v>
      </c>
      <c r="I33" s="58">
        <f t="shared" si="0"/>
        <v>6</v>
      </c>
      <c r="J33" s="59">
        <v>25</v>
      </c>
      <c r="K33" s="58">
        <f t="shared" si="1"/>
        <v>25</v>
      </c>
      <c r="L33" s="59">
        <v>20</v>
      </c>
      <c r="M33" s="58">
        <f t="shared" si="3"/>
        <v>20</v>
      </c>
      <c r="N33" s="59">
        <v>25</v>
      </c>
      <c r="O33" s="58">
        <f t="shared" si="4"/>
        <v>25</v>
      </c>
      <c r="P33" s="59">
        <v>10</v>
      </c>
      <c r="Q33" s="59">
        <v>5</v>
      </c>
      <c r="R33" s="59"/>
      <c r="S33" s="59">
        <f t="shared" si="5"/>
        <v>15</v>
      </c>
      <c r="T33" s="47">
        <f t="shared" si="6"/>
        <v>91</v>
      </c>
      <c r="U33" s="45"/>
      <c r="V33" s="125"/>
      <c r="W33" s="46">
        <f t="shared" si="7"/>
        <v>91</v>
      </c>
      <c r="X33" s="29" t="str">
        <f t="shared" si="8"/>
        <v>XS</v>
      </c>
      <c r="Y33" s="62"/>
    </row>
    <row r="34" spans="1:25" ht="16.5" customHeight="1">
      <c r="A34" s="61">
        <f t="shared" si="9"/>
        <v>30</v>
      </c>
      <c r="B34" s="95" t="s">
        <v>644</v>
      </c>
      <c r="C34" s="96" t="s">
        <v>645</v>
      </c>
      <c r="D34" s="97" t="s">
        <v>65</v>
      </c>
      <c r="E34" s="57">
        <v>9</v>
      </c>
      <c r="F34" s="57">
        <v>3</v>
      </c>
      <c r="G34" s="68" t="str">
        <f>VLOOKUP(B34,'[8]Sheet1'!$B$10:$H$55,7,0)</f>
        <v>Yếu</v>
      </c>
      <c r="H34" s="57">
        <f t="shared" si="2"/>
        <v>3</v>
      </c>
      <c r="I34" s="58">
        <f t="shared" si="0"/>
        <v>6</v>
      </c>
      <c r="J34" s="59">
        <v>25</v>
      </c>
      <c r="K34" s="58">
        <f t="shared" si="1"/>
        <v>25</v>
      </c>
      <c r="L34" s="59">
        <v>20</v>
      </c>
      <c r="M34" s="58">
        <f t="shared" si="3"/>
        <v>20</v>
      </c>
      <c r="N34" s="59">
        <v>25</v>
      </c>
      <c r="O34" s="58">
        <f t="shared" si="4"/>
        <v>25</v>
      </c>
      <c r="P34" s="59"/>
      <c r="Q34" s="59"/>
      <c r="R34" s="59"/>
      <c r="S34" s="59">
        <f t="shared" si="5"/>
        <v>0</v>
      </c>
      <c r="T34" s="47">
        <f t="shared" si="6"/>
        <v>76</v>
      </c>
      <c r="U34" s="45">
        <v>10</v>
      </c>
      <c r="V34" s="125"/>
      <c r="W34" s="46">
        <f t="shared" si="7"/>
        <v>66</v>
      </c>
      <c r="X34" s="29" t="str">
        <f t="shared" si="8"/>
        <v>Khá</v>
      </c>
      <c r="Y34" s="60" t="s">
        <v>332</v>
      </c>
    </row>
    <row r="35" spans="1:25" ht="16.5" customHeight="1">
      <c r="A35" s="61">
        <f t="shared" si="9"/>
        <v>31</v>
      </c>
      <c r="B35" s="95" t="s">
        <v>646</v>
      </c>
      <c r="C35" s="96" t="s">
        <v>429</v>
      </c>
      <c r="D35" s="97" t="s">
        <v>103</v>
      </c>
      <c r="E35" s="57">
        <v>9</v>
      </c>
      <c r="F35" s="57">
        <v>3</v>
      </c>
      <c r="G35" s="68" t="str">
        <f>VLOOKUP(B35,'[8]Sheet1'!$B$10:$H$55,7,0)</f>
        <v>Trung bình</v>
      </c>
      <c r="H35" s="57">
        <f t="shared" si="2"/>
        <v>5</v>
      </c>
      <c r="I35" s="58">
        <f t="shared" si="0"/>
        <v>8</v>
      </c>
      <c r="J35" s="59">
        <v>25</v>
      </c>
      <c r="K35" s="58">
        <f t="shared" si="1"/>
        <v>25</v>
      </c>
      <c r="L35" s="59">
        <v>20</v>
      </c>
      <c r="M35" s="58">
        <f t="shared" si="3"/>
        <v>20</v>
      </c>
      <c r="N35" s="59">
        <v>25</v>
      </c>
      <c r="O35" s="58">
        <f t="shared" si="4"/>
        <v>25</v>
      </c>
      <c r="P35" s="59"/>
      <c r="Q35" s="59"/>
      <c r="R35" s="59">
        <v>1</v>
      </c>
      <c r="S35" s="59">
        <f t="shared" si="5"/>
        <v>1</v>
      </c>
      <c r="T35" s="47">
        <f t="shared" si="6"/>
        <v>79</v>
      </c>
      <c r="U35" s="100"/>
      <c r="V35" s="125"/>
      <c r="W35" s="46">
        <f t="shared" si="7"/>
        <v>79</v>
      </c>
      <c r="X35" s="29" t="str">
        <f t="shared" si="8"/>
        <v>Khá</v>
      </c>
      <c r="Y35" s="60"/>
    </row>
    <row r="36" spans="1:25" ht="16.5" customHeight="1">
      <c r="A36" s="61">
        <f t="shared" si="9"/>
        <v>32</v>
      </c>
      <c r="B36" s="95" t="s">
        <v>647</v>
      </c>
      <c r="C36" s="96" t="s">
        <v>128</v>
      </c>
      <c r="D36" s="97" t="s">
        <v>67</v>
      </c>
      <c r="E36" s="57">
        <v>11</v>
      </c>
      <c r="F36" s="57">
        <v>3</v>
      </c>
      <c r="G36" s="68" t="str">
        <f>VLOOKUP(B36,'[8]Sheet1'!$B$10:$H$55,7,0)</f>
        <v>Yếu</v>
      </c>
      <c r="H36" s="57">
        <f t="shared" si="2"/>
        <v>3</v>
      </c>
      <c r="I36" s="58">
        <f t="shared" si="0"/>
        <v>6</v>
      </c>
      <c r="J36" s="59">
        <v>25</v>
      </c>
      <c r="K36" s="58">
        <f t="shared" si="1"/>
        <v>25</v>
      </c>
      <c r="L36" s="59">
        <v>20</v>
      </c>
      <c r="M36" s="58">
        <f t="shared" si="3"/>
        <v>20</v>
      </c>
      <c r="N36" s="59">
        <v>25</v>
      </c>
      <c r="O36" s="58">
        <f t="shared" si="4"/>
        <v>25</v>
      </c>
      <c r="P36" s="59"/>
      <c r="Q36" s="59"/>
      <c r="R36" s="59"/>
      <c r="S36" s="59">
        <f t="shared" si="5"/>
        <v>0</v>
      </c>
      <c r="T36" s="47">
        <f t="shared" si="6"/>
        <v>76</v>
      </c>
      <c r="U36" s="45"/>
      <c r="V36" s="125"/>
      <c r="W36" s="46">
        <f t="shared" si="7"/>
        <v>76</v>
      </c>
      <c r="X36" s="29" t="str">
        <f t="shared" si="8"/>
        <v>Khá</v>
      </c>
      <c r="Y36" s="62"/>
    </row>
    <row r="37" spans="1:25" ht="16.5" customHeight="1">
      <c r="A37" s="61">
        <f t="shared" si="9"/>
        <v>33</v>
      </c>
      <c r="B37" s="95" t="s">
        <v>648</v>
      </c>
      <c r="C37" s="96" t="s">
        <v>58</v>
      </c>
      <c r="D37" s="97" t="s">
        <v>210</v>
      </c>
      <c r="E37" s="57">
        <v>8</v>
      </c>
      <c r="F37" s="57">
        <v>3</v>
      </c>
      <c r="G37" s="68" t="str">
        <f>VLOOKUP(B37,'[8]Sheet1'!$B$10:$H$55,7,0)</f>
        <v>Yếu</v>
      </c>
      <c r="H37" s="57">
        <f t="shared" si="2"/>
        <v>3</v>
      </c>
      <c r="I37" s="58">
        <f t="shared" si="0"/>
        <v>6</v>
      </c>
      <c r="J37" s="59">
        <v>25</v>
      </c>
      <c r="K37" s="58">
        <f t="shared" si="1"/>
        <v>25</v>
      </c>
      <c r="L37" s="59">
        <v>17</v>
      </c>
      <c r="M37" s="58">
        <f t="shared" si="3"/>
        <v>17</v>
      </c>
      <c r="N37" s="59">
        <v>22</v>
      </c>
      <c r="O37" s="58">
        <f t="shared" si="4"/>
        <v>22</v>
      </c>
      <c r="P37" s="59"/>
      <c r="Q37" s="59"/>
      <c r="R37" s="59"/>
      <c r="S37" s="59">
        <f t="shared" si="5"/>
        <v>0</v>
      </c>
      <c r="T37" s="47">
        <f t="shared" si="6"/>
        <v>70</v>
      </c>
      <c r="U37" s="100">
        <v>10</v>
      </c>
      <c r="V37" s="125"/>
      <c r="W37" s="46">
        <f t="shared" si="7"/>
        <v>60</v>
      </c>
      <c r="X37" s="29" t="str">
        <f t="shared" si="8"/>
        <v>TB</v>
      </c>
      <c r="Y37" s="60" t="s">
        <v>332</v>
      </c>
    </row>
    <row r="38" spans="1:25" ht="16.5" customHeight="1">
      <c r="A38" s="61">
        <f t="shared" si="9"/>
        <v>34</v>
      </c>
      <c r="B38" s="95" t="s">
        <v>649</v>
      </c>
      <c r="C38" s="96" t="s">
        <v>55</v>
      </c>
      <c r="D38" s="97" t="s">
        <v>108</v>
      </c>
      <c r="E38" s="57">
        <v>11</v>
      </c>
      <c r="F38" s="57">
        <v>3</v>
      </c>
      <c r="G38" s="68" t="str">
        <f>VLOOKUP(B38,'[8]Sheet1'!$B$10:$H$55,7,0)</f>
        <v>Khá</v>
      </c>
      <c r="H38" s="57">
        <f t="shared" si="2"/>
        <v>8</v>
      </c>
      <c r="I38" s="58">
        <f t="shared" si="0"/>
        <v>11</v>
      </c>
      <c r="J38" s="59">
        <v>25</v>
      </c>
      <c r="K38" s="58">
        <f t="shared" si="1"/>
        <v>25</v>
      </c>
      <c r="L38" s="59">
        <v>20</v>
      </c>
      <c r="M38" s="58">
        <f t="shared" si="3"/>
        <v>20</v>
      </c>
      <c r="N38" s="59">
        <v>25</v>
      </c>
      <c r="O38" s="58">
        <f t="shared" si="4"/>
        <v>25</v>
      </c>
      <c r="P38" s="59"/>
      <c r="Q38" s="59"/>
      <c r="R38" s="59"/>
      <c r="S38" s="59">
        <f t="shared" si="5"/>
        <v>0</v>
      </c>
      <c r="T38" s="47">
        <f t="shared" si="6"/>
        <v>81</v>
      </c>
      <c r="U38" s="45"/>
      <c r="V38" s="125"/>
      <c r="W38" s="46">
        <f t="shared" si="7"/>
        <v>81</v>
      </c>
      <c r="X38" s="29" t="str">
        <f t="shared" si="8"/>
        <v>Tốt</v>
      </c>
      <c r="Y38" s="62"/>
    </row>
    <row r="39" spans="1:25" ht="16.5" customHeight="1">
      <c r="A39" s="61">
        <f t="shared" si="9"/>
        <v>35</v>
      </c>
      <c r="B39" s="95" t="s">
        <v>650</v>
      </c>
      <c r="C39" s="96" t="s">
        <v>204</v>
      </c>
      <c r="D39" s="97" t="s">
        <v>191</v>
      </c>
      <c r="E39" s="57">
        <v>10</v>
      </c>
      <c r="F39" s="57">
        <v>3</v>
      </c>
      <c r="G39" s="68" t="str">
        <f>VLOOKUP(B39,'[8]Sheet1'!$B$10:$H$55,7,0)</f>
        <v>Yếu</v>
      </c>
      <c r="H39" s="57">
        <f t="shared" si="2"/>
        <v>3</v>
      </c>
      <c r="I39" s="58">
        <f t="shared" si="0"/>
        <v>6</v>
      </c>
      <c r="J39" s="59">
        <v>25</v>
      </c>
      <c r="K39" s="58">
        <f t="shared" si="1"/>
        <v>25</v>
      </c>
      <c r="L39" s="59">
        <v>20</v>
      </c>
      <c r="M39" s="58">
        <f t="shared" si="3"/>
        <v>20</v>
      </c>
      <c r="N39" s="59">
        <v>25</v>
      </c>
      <c r="O39" s="58">
        <f t="shared" si="4"/>
        <v>25</v>
      </c>
      <c r="P39" s="59"/>
      <c r="Q39" s="59"/>
      <c r="R39" s="59"/>
      <c r="S39" s="59">
        <f t="shared" si="5"/>
        <v>0</v>
      </c>
      <c r="T39" s="47">
        <f t="shared" si="6"/>
        <v>76</v>
      </c>
      <c r="U39" s="100"/>
      <c r="V39" s="125"/>
      <c r="W39" s="46">
        <f t="shared" si="7"/>
        <v>76</v>
      </c>
      <c r="X39" s="29" t="str">
        <f t="shared" si="8"/>
        <v>Khá</v>
      </c>
      <c r="Y39" s="60"/>
    </row>
    <row r="40" spans="1:25" ht="16.5" customHeight="1">
      <c r="A40" s="61">
        <f t="shared" si="9"/>
        <v>36</v>
      </c>
      <c r="B40" s="95" t="s">
        <v>651</v>
      </c>
      <c r="C40" s="96" t="s">
        <v>652</v>
      </c>
      <c r="D40" s="97" t="s">
        <v>653</v>
      </c>
      <c r="E40" s="57">
        <v>13</v>
      </c>
      <c r="F40" s="57">
        <v>10</v>
      </c>
      <c r="G40" s="68" t="str">
        <f>VLOOKUP(B40,'[8]Sheet1'!$B$10:$H$55,7,0)</f>
        <v>Giỏi</v>
      </c>
      <c r="H40" s="57">
        <f t="shared" si="2"/>
        <v>9</v>
      </c>
      <c r="I40" s="58">
        <f t="shared" si="0"/>
        <v>19</v>
      </c>
      <c r="J40" s="59">
        <v>25</v>
      </c>
      <c r="K40" s="58">
        <f t="shared" si="1"/>
        <v>25</v>
      </c>
      <c r="L40" s="59">
        <v>20</v>
      </c>
      <c r="M40" s="58">
        <f t="shared" si="3"/>
        <v>20</v>
      </c>
      <c r="N40" s="59">
        <v>25</v>
      </c>
      <c r="O40" s="58">
        <f t="shared" si="4"/>
        <v>25</v>
      </c>
      <c r="P40" s="59"/>
      <c r="Q40" s="59"/>
      <c r="R40" s="59">
        <v>1</v>
      </c>
      <c r="S40" s="59">
        <f t="shared" si="5"/>
        <v>1</v>
      </c>
      <c r="T40" s="47">
        <f t="shared" si="6"/>
        <v>90</v>
      </c>
      <c r="U40" s="45"/>
      <c r="V40" s="125"/>
      <c r="W40" s="46">
        <f t="shared" si="7"/>
        <v>90</v>
      </c>
      <c r="X40" s="29" t="str">
        <f t="shared" si="8"/>
        <v>XS</v>
      </c>
      <c r="Y40" s="60"/>
    </row>
    <row r="41" spans="1:25" ht="16.5" customHeight="1">
      <c r="A41" s="61">
        <f t="shared" si="9"/>
        <v>37</v>
      </c>
      <c r="B41" s="95" t="s">
        <v>654</v>
      </c>
      <c r="C41" s="96" t="s">
        <v>159</v>
      </c>
      <c r="D41" s="97" t="s">
        <v>94</v>
      </c>
      <c r="E41" s="57">
        <v>10</v>
      </c>
      <c r="F41" s="57">
        <v>3</v>
      </c>
      <c r="G41" s="68" t="str">
        <f>VLOOKUP(B41,'[8]Sheet1'!$B$10:$H$55,7,0)</f>
        <v>Yếu</v>
      </c>
      <c r="H41" s="57">
        <f t="shared" si="2"/>
        <v>3</v>
      </c>
      <c r="I41" s="58">
        <f t="shared" si="0"/>
        <v>6</v>
      </c>
      <c r="J41" s="59">
        <v>25</v>
      </c>
      <c r="K41" s="58">
        <f t="shared" si="1"/>
        <v>25</v>
      </c>
      <c r="L41" s="59">
        <v>20</v>
      </c>
      <c r="M41" s="58">
        <f t="shared" si="3"/>
        <v>20</v>
      </c>
      <c r="N41" s="59">
        <v>25</v>
      </c>
      <c r="O41" s="58">
        <f t="shared" si="4"/>
        <v>25</v>
      </c>
      <c r="P41" s="59">
        <v>7</v>
      </c>
      <c r="Q41" s="59">
        <v>5</v>
      </c>
      <c r="R41" s="59"/>
      <c r="S41" s="59">
        <f t="shared" si="5"/>
        <v>12</v>
      </c>
      <c r="T41" s="47">
        <f t="shared" si="6"/>
        <v>88</v>
      </c>
      <c r="U41" s="45"/>
      <c r="V41" s="125"/>
      <c r="W41" s="46">
        <f t="shared" si="7"/>
        <v>88</v>
      </c>
      <c r="X41" s="29" t="str">
        <f t="shared" si="8"/>
        <v>Tốt</v>
      </c>
      <c r="Y41" s="60"/>
    </row>
    <row r="42" spans="1:25" ht="16.5" customHeight="1">
      <c r="A42" s="61">
        <f t="shared" si="9"/>
        <v>38</v>
      </c>
      <c r="B42" s="95" t="s">
        <v>655</v>
      </c>
      <c r="C42" s="96" t="s">
        <v>656</v>
      </c>
      <c r="D42" s="97" t="s">
        <v>657</v>
      </c>
      <c r="E42" s="57">
        <v>11</v>
      </c>
      <c r="F42" s="57">
        <v>3</v>
      </c>
      <c r="G42" s="68" t="str">
        <f>VLOOKUP(B42,'[8]Sheet1'!$B$10:$H$55,7,0)</f>
        <v>Khá</v>
      </c>
      <c r="H42" s="57">
        <f t="shared" si="2"/>
        <v>8</v>
      </c>
      <c r="I42" s="58">
        <f t="shared" si="0"/>
        <v>11</v>
      </c>
      <c r="J42" s="59">
        <v>25</v>
      </c>
      <c r="K42" s="58">
        <f t="shared" si="1"/>
        <v>25</v>
      </c>
      <c r="L42" s="59">
        <v>20</v>
      </c>
      <c r="M42" s="58">
        <f t="shared" si="3"/>
        <v>20</v>
      </c>
      <c r="N42" s="59">
        <v>25</v>
      </c>
      <c r="O42" s="58">
        <f t="shared" si="4"/>
        <v>25</v>
      </c>
      <c r="P42" s="59"/>
      <c r="Q42" s="59"/>
      <c r="R42" s="59">
        <v>1</v>
      </c>
      <c r="S42" s="59">
        <f t="shared" si="5"/>
        <v>1</v>
      </c>
      <c r="T42" s="47">
        <f t="shared" si="6"/>
        <v>82</v>
      </c>
      <c r="U42" s="45"/>
      <c r="V42" s="125">
        <v>10</v>
      </c>
      <c r="W42" s="46">
        <f t="shared" si="7"/>
        <v>72</v>
      </c>
      <c r="X42" s="29" t="str">
        <f t="shared" si="8"/>
        <v>Khá</v>
      </c>
      <c r="Y42" s="60"/>
    </row>
    <row r="43" spans="1:25" ht="16.5" customHeight="1">
      <c r="A43" s="61">
        <f t="shared" si="9"/>
        <v>39</v>
      </c>
      <c r="B43" s="95" t="s">
        <v>658</v>
      </c>
      <c r="C43" s="96" t="s">
        <v>659</v>
      </c>
      <c r="D43" s="97" t="s">
        <v>192</v>
      </c>
      <c r="E43" s="57">
        <v>10</v>
      </c>
      <c r="F43" s="57">
        <v>3</v>
      </c>
      <c r="G43" s="68" t="str">
        <f>VLOOKUP(B43,'[8]Sheet1'!$B$10:$H$55,7,0)</f>
        <v>Khá</v>
      </c>
      <c r="H43" s="57">
        <f t="shared" si="2"/>
        <v>8</v>
      </c>
      <c r="I43" s="58">
        <f t="shared" si="0"/>
        <v>11</v>
      </c>
      <c r="J43" s="59">
        <v>25</v>
      </c>
      <c r="K43" s="58">
        <f t="shared" si="1"/>
        <v>25</v>
      </c>
      <c r="L43" s="59">
        <v>20</v>
      </c>
      <c r="M43" s="58">
        <f t="shared" si="3"/>
        <v>20</v>
      </c>
      <c r="N43" s="59">
        <v>25</v>
      </c>
      <c r="O43" s="58">
        <f t="shared" si="4"/>
        <v>25</v>
      </c>
      <c r="P43" s="59"/>
      <c r="Q43" s="59"/>
      <c r="R43" s="59">
        <v>10</v>
      </c>
      <c r="S43" s="59">
        <f t="shared" si="5"/>
        <v>10</v>
      </c>
      <c r="T43" s="47">
        <f t="shared" si="6"/>
        <v>91</v>
      </c>
      <c r="U43" s="45"/>
      <c r="V43" s="125"/>
      <c r="W43" s="46">
        <f t="shared" si="7"/>
        <v>91</v>
      </c>
      <c r="X43" s="29" t="str">
        <f t="shared" si="8"/>
        <v>XS</v>
      </c>
      <c r="Y43" s="60" t="s">
        <v>952</v>
      </c>
    </row>
    <row r="44" spans="1:25" ht="16.5" customHeight="1">
      <c r="A44" s="61">
        <f t="shared" si="9"/>
        <v>40</v>
      </c>
      <c r="B44" s="95" t="s">
        <v>660</v>
      </c>
      <c r="C44" s="96" t="s">
        <v>661</v>
      </c>
      <c r="D44" s="97" t="s">
        <v>662</v>
      </c>
      <c r="E44" s="57">
        <v>13</v>
      </c>
      <c r="F44" s="57">
        <v>3</v>
      </c>
      <c r="G44" s="68" t="str">
        <f>VLOOKUP(B44,'[8]Sheet1'!$B$10:$H$55,7,0)</f>
        <v>Yếu</v>
      </c>
      <c r="H44" s="57">
        <f t="shared" si="2"/>
        <v>3</v>
      </c>
      <c r="I44" s="58">
        <f t="shared" si="0"/>
        <v>6</v>
      </c>
      <c r="J44" s="59">
        <v>25</v>
      </c>
      <c r="K44" s="58">
        <f t="shared" si="1"/>
        <v>25</v>
      </c>
      <c r="L44" s="59">
        <v>20</v>
      </c>
      <c r="M44" s="58">
        <f t="shared" si="3"/>
        <v>20</v>
      </c>
      <c r="N44" s="59">
        <v>25</v>
      </c>
      <c r="O44" s="58">
        <f t="shared" si="4"/>
        <v>25</v>
      </c>
      <c r="P44" s="59"/>
      <c r="Q44" s="59"/>
      <c r="R44" s="59"/>
      <c r="S44" s="59">
        <f t="shared" si="5"/>
        <v>0</v>
      </c>
      <c r="T44" s="47">
        <f t="shared" si="6"/>
        <v>76</v>
      </c>
      <c r="U44" s="100"/>
      <c r="V44" s="125"/>
      <c r="W44" s="46">
        <f t="shared" si="7"/>
        <v>76</v>
      </c>
      <c r="X44" s="29" t="str">
        <f t="shared" si="8"/>
        <v>Khá</v>
      </c>
      <c r="Y44" s="62"/>
    </row>
    <row r="45" spans="1:25" ht="16.5" customHeight="1">
      <c r="A45" s="61">
        <f t="shared" si="9"/>
        <v>41</v>
      </c>
      <c r="B45" s="95" t="s">
        <v>663</v>
      </c>
      <c r="C45" s="96" t="s">
        <v>664</v>
      </c>
      <c r="D45" s="97" t="s">
        <v>169</v>
      </c>
      <c r="E45" s="57">
        <v>13</v>
      </c>
      <c r="F45" s="57">
        <v>3</v>
      </c>
      <c r="G45" s="68" t="str">
        <f>VLOOKUP(B45,'[8]Sheet1'!$B$10:$H$55,7,0)</f>
        <v>Yếu</v>
      </c>
      <c r="H45" s="57">
        <f t="shared" si="2"/>
        <v>3</v>
      </c>
      <c r="I45" s="58">
        <f>ROUND((H45+F45),0)</f>
        <v>6</v>
      </c>
      <c r="J45" s="59">
        <v>25</v>
      </c>
      <c r="K45" s="58">
        <f>J45</f>
        <v>25</v>
      </c>
      <c r="L45" s="59">
        <v>20</v>
      </c>
      <c r="M45" s="58">
        <f>L45</f>
        <v>20</v>
      </c>
      <c r="N45" s="59">
        <v>25</v>
      </c>
      <c r="O45" s="58">
        <f>N45</f>
        <v>25</v>
      </c>
      <c r="P45" s="59"/>
      <c r="Q45" s="59"/>
      <c r="R45" s="59"/>
      <c r="S45" s="59">
        <f>P45+Q45+R45</f>
        <v>0</v>
      </c>
      <c r="T45" s="47">
        <f>ROUND((I45+K45+M45+O45+S45),0)</f>
        <v>76</v>
      </c>
      <c r="U45" s="45"/>
      <c r="V45" s="125">
        <v>10</v>
      </c>
      <c r="W45" s="46">
        <f t="shared" si="7"/>
        <v>66</v>
      </c>
      <c r="X45" s="29" t="str">
        <f t="shared" si="8"/>
        <v>Khá</v>
      </c>
      <c r="Y45" s="62"/>
    </row>
    <row r="46" spans="1:25" ht="16.5" customHeight="1">
      <c r="A46" s="61">
        <f t="shared" si="9"/>
        <v>42</v>
      </c>
      <c r="B46" s="95" t="s">
        <v>665</v>
      </c>
      <c r="C46" s="96" t="s">
        <v>666</v>
      </c>
      <c r="D46" s="97" t="s">
        <v>95</v>
      </c>
      <c r="E46" s="57">
        <v>13</v>
      </c>
      <c r="F46" s="57">
        <v>3</v>
      </c>
      <c r="G46" s="68" t="str">
        <f>VLOOKUP(B46,'[8]Sheet1'!$B$10:$H$55,7,0)</f>
        <v>Khá</v>
      </c>
      <c r="H46" s="57">
        <f t="shared" si="2"/>
        <v>8</v>
      </c>
      <c r="I46" s="58">
        <f>ROUND((H46+F46),0)</f>
        <v>11</v>
      </c>
      <c r="J46" s="59">
        <v>25</v>
      </c>
      <c r="K46" s="58">
        <f>J46</f>
        <v>25</v>
      </c>
      <c r="L46" s="59">
        <v>20</v>
      </c>
      <c r="M46" s="58">
        <f>L46</f>
        <v>20</v>
      </c>
      <c r="N46" s="59">
        <v>25</v>
      </c>
      <c r="O46" s="58">
        <f>N46</f>
        <v>25</v>
      </c>
      <c r="P46" s="59"/>
      <c r="Q46" s="59"/>
      <c r="R46" s="59"/>
      <c r="S46" s="59">
        <f>P46+Q46+R46</f>
        <v>0</v>
      </c>
      <c r="T46" s="47">
        <f>ROUND((I46+K46+M46+O46+S46),0)</f>
        <v>81</v>
      </c>
      <c r="U46" s="45"/>
      <c r="V46" s="125"/>
      <c r="W46" s="46">
        <f t="shared" si="7"/>
        <v>81</v>
      </c>
      <c r="X46" s="29" t="str">
        <f t="shared" si="8"/>
        <v>Tốt</v>
      </c>
      <c r="Y46" s="62"/>
    </row>
    <row r="47" spans="1:25" ht="16.5" customHeight="1">
      <c r="A47" s="61">
        <f t="shared" si="9"/>
        <v>43</v>
      </c>
      <c r="B47" s="95" t="s">
        <v>667</v>
      </c>
      <c r="C47" s="96" t="s">
        <v>668</v>
      </c>
      <c r="D47" s="97" t="s">
        <v>669</v>
      </c>
      <c r="E47" s="57">
        <v>13</v>
      </c>
      <c r="F47" s="57">
        <v>10</v>
      </c>
      <c r="G47" s="68" t="str">
        <f>VLOOKUP(B47,'[8]Sheet1'!$B$10:$H$55,7,0)</f>
        <v>Giỏi</v>
      </c>
      <c r="H47" s="57">
        <f t="shared" si="2"/>
        <v>9</v>
      </c>
      <c r="I47" s="58">
        <f>ROUND((H47+F47),0)</f>
        <v>19</v>
      </c>
      <c r="J47" s="59">
        <v>25</v>
      </c>
      <c r="K47" s="58">
        <f>J47</f>
        <v>25</v>
      </c>
      <c r="L47" s="59">
        <v>20</v>
      </c>
      <c r="M47" s="58">
        <f>L47</f>
        <v>20</v>
      </c>
      <c r="N47" s="59">
        <v>25</v>
      </c>
      <c r="O47" s="58">
        <f>N47</f>
        <v>25</v>
      </c>
      <c r="P47" s="59"/>
      <c r="Q47" s="59"/>
      <c r="R47" s="59"/>
      <c r="S47" s="59">
        <f>P47+Q47+R47</f>
        <v>0</v>
      </c>
      <c r="T47" s="47">
        <f>ROUND((I47+K47+M47+O47+S47),0)</f>
        <v>89</v>
      </c>
      <c r="U47" s="100"/>
      <c r="V47" s="125"/>
      <c r="W47" s="46">
        <f t="shared" si="7"/>
        <v>89</v>
      </c>
      <c r="X47" s="29" t="str">
        <f t="shared" si="8"/>
        <v>Tốt</v>
      </c>
      <c r="Y47" s="62"/>
    </row>
    <row r="48" spans="1:25" ht="16.5" customHeight="1">
      <c r="A48" s="61">
        <f t="shared" si="9"/>
        <v>44</v>
      </c>
      <c r="B48" s="95" t="s">
        <v>670</v>
      </c>
      <c r="C48" s="96" t="s">
        <v>671</v>
      </c>
      <c r="D48" s="97" t="s">
        <v>81</v>
      </c>
      <c r="E48" s="57">
        <v>12</v>
      </c>
      <c r="F48" s="57">
        <v>3</v>
      </c>
      <c r="G48" s="68" t="str">
        <f>VLOOKUP(B48,'[8]Sheet1'!$B$10:$H$55,7,0)</f>
        <v>Khá</v>
      </c>
      <c r="H48" s="57">
        <f t="shared" si="2"/>
        <v>8</v>
      </c>
      <c r="I48" s="58">
        <f t="shared" si="0"/>
        <v>11</v>
      </c>
      <c r="J48" s="59">
        <v>25</v>
      </c>
      <c r="K48" s="58">
        <f t="shared" si="1"/>
        <v>25</v>
      </c>
      <c r="L48" s="59">
        <v>20</v>
      </c>
      <c r="M48" s="58">
        <f t="shared" si="3"/>
        <v>20</v>
      </c>
      <c r="N48" s="59">
        <v>25</v>
      </c>
      <c r="O48" s="58">
        <f t="shared" si="4"/>
        <v>25</v>
      </c>
      <c r="P48" s="59"/>
      <c r="Q48" s="59"/>
      <c r="R48" s="59"/>
      <c r="S48" s="59">
        <f t="shared" si="5"/>
        <v>0</v>
      </c>
      <c r="T48" s="47">
        <f t="shared" si="6"/>
        <v>81</v>
      </c>
      <c r="U48" s="100"/>
      <c r="V48" s="125"/>
      <c r="W48" s="46">
        <f t="shared" si="7"/>
        <v>81</v>
      </c>
      <c r="X48" s="29" t="str">
        <f t="shared" si="8"/>
        <v>Tốt</v>
      </c>
      <c r="Y48" s="62"/>
    </row>
    <row r="49" spans="1:25" ht="16.5" customHeight="1">
      <c r="A49" s="61">
        <f t="shared" si="9"/>
        <v>45</v>
      </c>
      <c r="B49" s="95" t="s">
        <v>672</v>
      </c>
      <c r="C49" s="96" t="s">
        <v>673</v>
      </c>
      <c r="D49" s="97" t="s">
        <v>674</v>
      </c>
      <c r="E49" s="57">
        <v>13</v>
      </c>
      <c r="F49" s="57">
        <v>10</v>
      </c>
      <c r="G49" s="68" t="str">
        <f>VLOOKUP(B49,'[8]Sheet1'!$B$10:$H$55,7,0)</f>
        <v>Giỏi</v>
      </c>
      <c r="H49" s="57">
        <f t="shared" si="2"/>
        <v>9</v>
      </c>
      <c r="I49" s="58">
        <f t="shared" si="0"/>
        <v>19</v>
      </c>
      <c r="J49" s="59">
        <v>25</v>
      </c>
      <c r="K49" s="58">
        <f t="shared" si="1"/>
        <v>25</v>
      </c>
      <c r="L49" s="59">
        <v>20</v>
      </c>
      <c r="M49" s="58">
        <f t="shared" si="3"/>
        <v>20</v>
      </c>
      <c r="N49" s="59">
        <v>25</v>
      </c>
      <c r="O49" s="58">
        <f t="shared" si="4"/>
        <v>25</v>
      </c>
      <c r="P49" s="59"/>
      <c r="Q49" s="59"/>
      <c r="R49" s="59">
        <v>1</v>
      </c>
      <c r="S49" s="59">
        <f t="shared" si="5"/>
        <v>1</v>
      </c>
      <c r="T49" s="47">
        <f t="shared" si="6"/>
        <v>90</v>
      </c>
      <c r="U49" s="45"/>
      <c r="V49" s="125"/>
      <c r="W49" s="46">
        <f t="shared" si="7"/>
        <v>90</v>
      </c>
      <c r="X49" s="29" t="str">
        <f t="shared" si="8"/>
        <v>XS</v>
      </c>
      <c r="Y49" s="83"/>
    </row>
    <row r="50" spans="1:25" ht="16.5" customHeight="1">
      <c r="A50" s="61">
        <f t="shared" si="9"/>
        <v>46</v>
      </c>
      <c r="B50" s="95" t="s">
        <v>675</v>
      </c>
      <c r="C50" s="96" t="s">
        <v>676</v>
      </c>
      <c r="D50" s="97" t="s">
        <v>78</v>
      </c>
      <c r="E50" s="57"/>
      <c r="F50" s="57">
        <v>3</v>
      </c>
      <c r="G50" s="68" t="str">
        <f>VLOOKUP(B50,'[8]Sheet1'!$B$10:$H$55,7,0)</f>
        <v>Yếu</v>
      </c>
      <c r="H50" s="57">
        <f t="shared" si="2"/>
        <v>3</v>
      </c>
      <c r="I50" s="58">
        <f>ROUND((H50+F50),0)</f>
        <v>6</v>
      </c>
      <c r="J50" s="59"/>
      <c r="K50" s="58">
        <f t="shared" si="1"/>
        <v>0</v>
      </c>
      <c r="L50" s="59"/>
      <c r="M50" s="58">
        <f t="shared" si="3"/>
        <v>0</v>
      </c>
      <c r="N50" s="59"/>
      <c r="O50" s="58">
        <f t="shared" si="4"/>
        <v>0</v>
      </c>
      <c r="P50" s="59"/>
      <c r="Q50" s="59"/>
      <c r="R50" s="59"/>
      <c r="S50" s="59">
        <f t="shared" si="5"/>
        <v>0</v>
      </c>
      <c r="T50" s="47">
        <f>ROUND((I50+K50+M50+O50+S50),0)</f>
        <v>6</v>
      </c>
      <c r="U50" s="100"/>
      <c r="V50" s="125">
        <v>10</v>
      </c>
      <c r="W50" s="46">
        <f t="shared" si="7"/>
        <v>-4</v>
      </c>
      <c r="X50" s="29" t="str">
        <f t="shared" si="8"/>
        <v>Kém</v>
      </c>
      <c r="Y50" s="60"/>
    </row>
    <row r="51" spans="1:25" ht="16.5" customHeight="1">
      <c r="A51" s="63"/>
      <c r="B51" s="87"/>
      <c r="C51" s="88"/>
      <c r="D51" s="88"/>
      <c r="E51" s="73"/>
      <c r="F51" s="73"/>
      <c r="G51" s="82"/>
      <c r="H51" s="73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53"/>
      <c r="U51" s="53"/>
      <c r="V51" s="127"/>
      <c r="W51" s="53"/>
      <c r="X51" s="43"/>
      <c r="Y51" s="86"/>
    </row>
    <row r="52" spans="5:24" ht="21" customHeight="1">
      <c r="E52" s="34" t="s">
        <v>25</v>
      </c>
      <c r="F52" s="65"/>
      <c r="G52" s="43"/>
      <c r="H52" s="12"/>
      <c r="I52" s="10"/>
      <c r="J52" s="10"/>
      <c r="K52" s="10"/>
      <c r="L52" s="10"/>
      <c r="M52" s="10"/>
      <c r="X52" s="43"/>
    </row>
    <row r="53" spans="4:25" ht="21" customHeight="1">
      <c r="D53" s="39" t="s">
        <v>47</v>
      </c>
      <c r="E53" s="37" t="s">
        <v>44</v>
      </c>
      <c r="F53" s="66"/>
      <c r="G53" s="66"/>
      <c r="H53" s="37"/>
      <c r="I53" s="35" t="s">
        <v>27</v>
      </c>
      <c r="J53" s="36" t="s">
        <v>19</v>
      </c>
      <c r="K53" s="36" t="s">
        <v>20</v>
      </c>
      <c r="L53" s="36" t="s">
        <v>5</v>
      </c>
      <c r="M53" s="36" t="s">
        <v>21</v>
      </c>
      <c r="N53" s="36" t="s">
        <v>22</v>
      </c>
      <c r="T53" s="136"/>
      <c r="U53" s="136"/>
      <c r="V53" s="136"/>
      <c r="W53" s="136"/>
      <c r="X53" s="136"/>
      <c r="Y53" s="136"/>
    </row>
    <row r="54" spans="4:25" ht="21" customHeight="1">
      <c r="D54" s="38" t="s">
        <v>46</v>
      </c>
      <c r="E54" s="13">
        <f>COUNTIF($X$5:$X$49,"XS")</f>
        <v>5</v>
      </c>
      <c r="F54" s="66"/>
      <c r="G54" s="66"/>
      <c r="H54" s="13"/>
      <c r="I54" s="13">
        <f>COUNTIF($X$5:$X$55,"tốt")</f>
        <v>14</v>
      </c>
      <c r="J54" s="13">
        <f>COUNTIF($X$5:$X$55,"KHÁ")</f>
        <v>21</v>
      </c>
      <c r="K54" s="13">
        <f>COUNTIF($X$5:$X$55,"TBK")</f>
        <v>0</v>
      </c>
      <c r="L54" s="13">
        <f>COUNTIF($X$5:$X$55,"TB")</f>
        <v>2</v>
      </c>
      <c r="M54" s="13">
        <f>COUNTIF($X$5:$X$55,"YẾU")</f>
        <v>0</v>
      </c>
      <c r="N54" s="13">
        <f>COUNTIF($X$5:$X$55,"KÉM")</f>
        <v>4</v>
      </c>
      <c r="O54" s="5">
        <f>SUM(E54:N54)</f>
        <v>46</v>
      </c>
      <c r="T54" s="158"/>
      <c r="U54" s="158"/>
      <c r="V54" s="158"/>
      <c r="W54" s="158"/>
      <c r="X54" s="158"/>
      <c r="Y54" s="158"/>
    </row>
    <row r="55" spans="4:24" ht="21" customHeight="1">
      <c r="D55" s="38" t="s">
        <v>45</v>
      </c>
      <c r="E55" s="52">
        <f>E54*100/$O$54</f>
        <v>10.869565217391305</v>
      </c>
      <c r="F55" s="67">
        <f>F54*100/62</f>
        <v>0</v>
      </c>
      <c r="G55" s="67"/>
      <c r="H55" s="67">
        <f>H54*100/62</f>
        <v>0</v>
      </c>
      <c r="I55" s="52">
        <f aca="true" t="shared" si="10" ref="I55:N55">I54*100/$O$54</f>
        <v>30.434782608695652</v>
      </c>
      <c r="J55" s="52">
        <f t="shared" si="10"/>
        <v>45.65217391304348</v>
      </c>
      <c r="K55" s="52">
        <f t="shared" si="10"/>
        <v>0</v>
      </c>
      <c r="L55" s="52">
        <f t="shared" si="10"/>
        <v>4.3478260869565215</v>
      </c>
      <c r="M55" s="52">
        <f t="shared" si="10"/>
        <v>0</v>
      </c>
      <c r="N55" s="52">
        <f t="shared" si="10"/>
        <v>8.695652173913043</v>
      </c>
      <c r="O55" s="42">
        <f>SUM(E55:N55)</f>
        <v>100</v>
      </c>
      <c r="T55" s="50"/>
      <c r="U55" s="51"/>
      <c r="V55" s="129"/>
      <c r="W55" s="49"/>
      <c r="X55" s="49"/>
    </row>
    <row r="56" spans="8:25" ht="15.75">
      <c r="H56" s="54"/>
      <c r="T56" s="136" t="s">
        <v>830</v>
      </c>
      <c r="U56" s="136"/>
      <c r="V56" s="136"/>
      <c r="W56" s="136"/>
      <c r="X56" s="136"/>
      <c r="Y56" s="136"/>
    </row>
    <row r="57" spans="9:25" ht="18.75">
      <c r="I57" s="55"/>
      <c r="J57" s="137" t="s">
        <v>114</v>
      </c>
      <c r="K57" s="137"/>
      <c r="L57" s="137"/>
      <c r="M57" s="137"/>
      <c r="T57" s="158" t="s">
        <v>827</v>
      </c>
      <c r="U57" s="158"/>
      <c r="V57" s="158"/>
      <c r="W57" s="158"/>
      <c r="X57" s="158"/>
      <c r="Y57" s="158"/>
    </row>
    <row r="58" spans="10:24" ht="18.75">
      <c r="J58" s="69"/>
      <c r="K58" s="69"/>
      <c r="L58" s="69"/>
      <c r="M58" s="69"/>
      <c r="T58" s="50"/>
      <c r="U58" s="51"/>
      <c r="V58" s="129"/>
      <c r="W58" s="49"/>
      <c r="X58" s="49"/>
    </row>
    <row r="59" spans="10:24" ht="39.75" customHeight="1">
      <c r="J59" s="69"/>
      <c r="K59" s="69"/>
      <c r="L59" s="69"/>
      <c r="M59" s="69"/>
      <c r="T59" s="6"/>
      <c r="U59" s="7"/>
      <c r="V59" s="130"/>
      <c r="W59" s="9"/>
      <c r="X59" s="11"/>
    </row>
    <row r="60" spans="10:25" ht="18.75">
      <c r="J60" s="70" t="s">
        <v>153</v>
      </c>
      <c r="K60" s="70"/>
      <c r="L60" s="70"/>
      <c r="M60" s="70"/>
      <c r="T60" s="137"/>
      <c r="U60" s="137"/>
      <c r="V60" s="137"/>
      <c r="W60" s="137"/>
      <c r="X60" s="137"/>
      <c r="Y60" s="137"/>
    </row>
    <row r="61" spans="20:25" ht="21" customHeight="1">
      <c r="T61" s="136"/>
      <c r="U61" s="136"/>
      <c r="V61" s="136"/>
      <c r="W61" s="136"/>
      <c r="X61" s="136"/>
      <c r="Y61" s="136"/>
    </row>
    <row r="62" spans="9:25" ht="21" customHeight="1">
      <c r="I62" s="2"/>
      <c r="J62" s="70"/>
      <c r="K62" s="70"/>
      <c r="L62" s="70"/>
      <c r="M62" s="70"/>
      <c r="T62" s="89"/>
      <c r="U62" s="89"/>
      <c r="V62" s="132"/>
      <c r="W62" s="89"/>
      <c r="X62" s="89"/>
      <c r="Y62" s="89"/>
    </row>
    <row r="63" spans="9:24" ht="21" customHeight="1" hidden="1">
      <c r="I63" s="92" t="s">
        <v>152</v>
      </c>
      <c r="J63" s="69"/>
      <c r="K63" s="69"/>
      <c r="L63" s="69"/>
      <c r="M63" s="69"/>
      <c r="T63" s="50"/>
      <c r="U63" s="51"/>
      <c r="V63" s="129"/>
      <c r="W63" s="49"/>
      <c r="X63" s="49"/>
    </row>
    <row r="64" spans="10:24" ht="21" customHeight="1">
      <c r="J64" s="69"/>
      <c r="K64" s="69"/>
      <c r="L64" s="69"/>
      <c r="M64" s="69"/>
      <c r="T64" s="6"/>
      <c r="U64" s="7"/>
      <c r="V64" s="130"/>
      <c r="W64" s="9"/>
      <c r="X64" s="11"/>
    </row>
    <row r="65" spans="10:25" ht="19.5">
      <c r="J65" s="70"/>
      <c r="K65" s="70"/>
      <c r="L65" s="70"/>
      <c r="M65" s="70"/>
      <c r="T65" s="161"/>
      <c r="U65" s="161"/>
      <c r="V65" s="161"/>
      <c r="W65" s="161"/>
      <c r="X65" s="161"/>
      <c r="Y65" s="161"/>
    </row>
  </sheetData>
  <sheetProtection/>
  <mergeCells count="21">
    <mergeCell ref="T65:Y65"/>
    <mergeCell ref="T60:Y60"/>
    <mergeCell ref="T61:Y61"/>
    <mergeCell ref="T53:Y53"/>
    <mergeCell ref="T54:Y54"/>
    <mergeCell ref="T56:Y56"/>
    <mergeCell ref="J57:M57"/>
    <mergeCell ref="T57:Y57"/>
    <mergeCell ref="AB5:AE5"/>
    <mergeCell ref="J3:K3"/>
    <mergeCell ref="L3:M3"/>
    <mergeCell ref="N3:O3"/>
    <mergeCell ref="A1:Y1"/>
    <mergeCell ref="T3:X3"/>
    <mergeCell ref="A3:A4"/>
    <mergeCell ref="E3:I3"/>
    <mergeCell ref="A2:Y2"/>
    <mergeCell ref="B3:B4"/>
    <mergeCell ref="C3:C4"/>
    <mergeCell ref="D3:D4"/>
    <mergeCell ref="P3:S3"/>
  </mergeCells>
  <printOptions/>
  <pageMargins left="0.5" right="0" top="0.38" bottom="0" header="0.67" footer="0.511811023622047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AE70"/>
  <sheetViews>
    <sheetView zoomScalePageLayoutView="0" workbookViewId="0" topLeftCell="A1">
      <pane xSplit="4" ySplit="4" topLeftCell="H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S13" sqref="S13"/>
    </sheetView>
  </sheetViews>
  <sheetFormatPr defaultColWidth="8.796875" defaultRowHeight="15"/>
  <cols>
    <col min="1" max="1" width="3.59765625" style="9" customWidth="1"/>
    <col min="2" max="2" width="13.69921875" style="85" bestFit="1" customWidth="1"/>
    <col min="3" max="3" width="16.8984375" style="6" customWidth="1"/>
    <col min="4" max="4" width="6.8984375" style="32" customWidth="1"/>
    <col min="5" max="5" width="7.59765625" style="8" customWidth="1"/>
    <col min="6" max="6" width="4.3984375" style="8" bestFit="1" customWidth="1"/>
    <col min="7" max="7" width="7.5" style="8" bestFit="1" customWidth="1"/>
    <col min="8" max="8" width="5" style="8" customWidth="1"/>
    <col min="9" max="9" width="4.8984375" style="8" customWidth="1"/>
    <col min="10" max="10" width="4.8984375" style="2" customWidth="1"/>
    <col min="11" max="11" width="4.19921875" style="2" customWidth="1"/>
    <col min="12" max="14" width="3.8984375" style="2" customWidth="1"/>
    <col min="15" max="15" width="4.5" style="2" customWidth="1"/>
    <col min="16" max="17" width="3.8984375" style="2" customWidth="1"/>
    <col min="18" max="18" width="4.59765625" style="2" bestFit="1" customWidth="1"/>
    <col min="19" max="19" width="7.3984375" style="2" customWidth="1"/>
    <col min="20" max="20" width="4.59765625" style="4" customWidth="1"/>
    <col min="21" max="22" width="4.3984375" style="4" customWidth="1"/>
    <col min="23" max="23" width="5.09765625" style="4" customWidth="1"/>
    <col min="24" max="24" width="5.3984375" style="4" customWidth="1"/>
    <col min="25" max="25" width="29.19921875" style="4" customWidth="1"/>
    <col min="26" max="16384" width="9" style="2" customWidth="1"/>
  </cols>
  <sheetData>
    <row r="1" spans="1:25" s="15" customFormat="1" ht="23.25" customHeight="1">
      <c r="A1" s="145" t="s">
        <v>951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s="15" customFormat="1" ht="15.75" customHeight="1">
      <c r="A2" s="145" t="s">
        <v>819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s="30" customFormat="1" ht="17.25" customHeight="1">
      <c r="A3" s="149" t="s">
        <v>14</v>
      </c>
      <c r="B3" s="159" t="s">
        <v>50</v>
      </c>
      <c r="C3" s="143" t="s">
        <v>24</v>
      </c>
      <c r="D3" s="156" t="s">
        <v>15</v>
      </c>
      <c r="E3" s="151" t="s">
        <v>824</v>
      </c>
      <c r="F3" s="152"/>
      <c r="G3" s="152"/>
      <c r="H3" s="152"/>
      <c r="I3" s="153"/>
      <c r="J3" s="140" t="s">
        <v>1</v>
      </c>
      <c r="K3" s="141"/>
      <c r="L3" s="140" t="s">
        <v>2</v>
      </c>
      <c r="M3" s="141"/>
      <c r="N3" s="140" t="s">
        <v>825</v>
      </c>
      <c r="O3" s="141"/>
      <c r="P3" s="140" t="s">
        <v>4</v>
      </c>
      <c r="Q3" s="142"/>
      <c r="R3" s="142"/>
      <c r="S3" s="141"/>
      <c r="T3" s="146" t="s">
        <v>23</v>
      </c>
      <c r="U3" s="147"/>
      <c r="V3" s="147"/>
      <c r="W3" s="147"/>
      <c r="X3" s="148"/>
      <c r="Y3" s="17" t="s">
        <v>16</v>
      </c>
    </row>
    <row r="4" spans="1:25" s="11" customFormat="1" ht="18.75" customHeight="1">
      <c r="A4" s="150"/>
      <c r="B4" s="160"/>
      <c r="C4" s="144"/>
      <c r="D4" s="157"/>
      <c r="E4" s="31" t="s">
        <v>17</v>
      </c>
      <c r="F4" s="31" t="s">
        <v>18</v>
      </c>
      <c r="G4" s="31"/>
      <c r="H4" s="31" t="s">
        <v>49</v>
      </c>
      <c r="I4" s="40" t="s">
        <v>18</v>
      </c>
      <c r="J4" s="18" t="s">
        <v>17</v>
      </c>
      <c r="K4" s="41" t="s">
        <v>18</v>
      </c>
      <c r="L4" s="18" t="s">
        <v>17</v>
      </c>
      <c r="M4" s="41" t="s">
        <v>18</v>
      </c>
      <c r="N4" s="18" t="s">
        <v>17</v>
      </c>
      <c r="O4" s="41" t="s">
        <v>18</v>
      </c>
      <c r="P4" s="18" t="s">
        <v>118</v>
      </c>
      <c r="Q4" s="18" t="s">
        <v>119</v>
      </c>
      <c r="R4" s="18" t="s">
        <v>120</v>
      </c>
      <c r="S4" s="71" t="s">
        <v>122</v>
      </c>
      <c r="T4" s="72" t="s">
        <v>115</v>
      </c>
      <c r="U4" s="72" t="s">
        <v>116</v>
      </c>
      <c r="V4" s="72" t="s">
        <v>823</v>
      </c>
      <c r="W4" s="41" t="s">
        <v>117</v>
      </c>
      <c r="X4" s="48" t="s">
        <v>47</v>
      </c>
      <c r="Y4" s="16"/>
    </row>
    <row r="5" spans="1:31" ht="15.75" customHeight="1">
      <c r="A5" s="56">
        <v>1</v>
      </c>
      <c r="B5" s="95" t="s">
        <v>677</v>
      </c>
      <c r="C5" s="96" t="s">
        <v>678</v>
      </c>
      <c r="D5" s="97" t="s">
        <v>155</v>
      </c>
      <c r="E5" s="57">
        <v>3</v>
      </c>
      <c r="F5" s="57">
        <v>3</v>
      </c>
      <c r="G5" s="68" t="str">
        <f>VLOOKUP(B5,'[9]Sheet1'!$B$10:$H$60,7,0)</f>
        <v>Trung bình</v>
      </c>
      <c r="H5" s="57">
        <f>IF(G5="Kém",1,IF(G5="Yếu",3,IF(G5="Trung bình",5,IF(G5="tbk",7,IF(G5="Khá",8,IF(G5="Giỏi",9,IF(G5="xuất sắc",10)))))))</f>
        <v>5</v>
      </c>
      <c r="I5" s="58">
        <f aca="true" t="shared" si="0" ref="I5:I52">ROUND((H5+F5),0)</f>
        <v>8</v>
      </c>
      <c r="J5" s="59">
        <v>25</v>
      </c>
      <c r="K5" s="58">
        <f aca="true" t="shared" si="1" ref="K5:K52">J5</f>
        <v>25</v>
      </c>
      <c r="L5" s="59">
        <v>15</v>
      </c>
      <c r="M5" s="58">
        <f>L5</f>
        <v>15</v>
      </c>
      <c r="N5" s="59">
        <v>20</v>
      </c>
      <c r="O5" s="58">
        <f>N5</f>
        <v>20</v>
      </c>
      <c r="P5" s="59"/>
      <c r="Q5" s="59"/>
      <c r="R5" s="59"/>
      <c r="S5" s="59">
        <f>P5+Q5+R5</f>
        <v>0</v>
      </c>
      <c r="T5" s="47">
        <f>ROUND((I5+K5+M5+O5+S5),0)</f>
        <v>68</v>
      </c>
      <c r="U5" s="100">
        <v>10</v>
      </c>
      <c r="V5" s="102"/>
      <c r="W5" s="46">
        <f>T5-U5-V5</f>
        <v>58</v>
      </c>
      <c r="X5" s="29" t="str">
        <f>IF(W5&lt;35,"Kém",IF(W5&lt;50,"Yếu",IF(W5&lt;65,"TB",IF(W5&lt;80,"Khá",IF(W5&lt;90,"Tốt","XS")))))</f>
        <v>TB</v>
      </c>
      <c r="Y5" s="60" t="s">
        <v>332</v>
      </c>
      <c r="AB5" s="162"/>
      <c r="AC5" s="162"/>
      <c r="AD5" s="162"/>
      <c r="AE5" s="162"/>
    </row>
    <row r="6" spans="1:28" ht="15.75" customHeight="1">
      <c r="A6" s="61">
        <f>A5+1</f>
        <v>2</v>
      </c>
      <c r="B6" s="95" t="s">
        <v>679</v>
      </c>
      <c r="C6" s="96" t="s">
        <v>680</v>
      </c>
      <c r="D6" s="97" t="s">
        <v>681</v>
      </c>
      <c r="E6" s="57">
        <v>3</v>
      </c>
      <c r="F6" s="57">
        <v>3</v>
      </c>
      <c r="G6" s="68" t="str">
        <f>VLOOKUP(B6,'[9]Sheet1'!$B$10:$H$60,7,0)</f>
        <v>Trung bình</v>
      </c>
      <c r="H6" s="57">
        <f aca="true" t="shared" si="2" ref="H6:H55">IF(G6="Kém",1,IF(G6="Yếu",3,IF(G6="Trung bình",5,IF(G6="tbk",7,IF(G6="Khá",8,IF(G6="Giỏi",9,IF(G6="xuất sắc",10)))))))</f>
        <v>5</v>
      </c>
      <c r="I6" s="58">
        <f t="shared" si="0"/>
        <v>8</v>
      </c>
      <c r="J6" s="59">
        <v>25</v>
      </c>
      <c r="K6" s="58">
        <f t="shared" si="1"/>
        <v>25</v>
      </c>
      <c r="L6" s="59">
        <v>18</v>
      </c>
      <c r="M6" s="58">
        <f aca="true" t="shared" si="3" ref="M6:M52">L6</f>
        <v>18</v>
      </c>
      <c r="N6" s="59">
        <v>20</v>
      </c>
      <c r="O6" s="58">
        <f aca="true" t="shared" si="4" ref="O6:O52">N6</f>
        <v>20</v>
      </c>
      <c r="P6" s="59"/>
      <c r="Q6" s="59"/>
      <c r="R6" s="59"/>
      <c r="S6" s="59">
        <f aca="true" t="shared" si="5" ref="S6:S52">P6+Q6+R6</f>
        <v>0</v>
      </c>
      <c r="T6" s="47">
        <f aca="true" t="shared" si="6" ref="T6:T52">ROUND((I6+K6+M6+O6+S6),0)</f>
        <v>71</v>
      </c>
      <c r="U6" s="45">
        <v>10</v>
      </c>
      <c r="V6" s="101"/>
      <c r="W6" s="46">
        <f aca="true" t="shared" si="7" ref="W6:W55">T6-U6-V6</f>
        <v>61</v>
      </c>
      <c r="X6" s="29" t="str">
        <f aca="true" t="shared" si="8" ref="X6:X55">IF(W6&lt;35,"Kém",IF(W6&lt;50,"Yếu",IF(W6&lt;65,"TB",IF(W6&lt;80,"Khá",IF(W6&lt;90,"Tốt","XS")))))</f>
        <v>TB</v>
      </c>
      <c r="Y6" s="94" t="s">
        <v>332</v>
      </c>
      <c r="Z6" s="3"/>
      <c r="AA6" s="3"/>
      <c r="AB6" s="3"/>
    </row>
    <row r="7" spans="1:25" ht="15.75" customHeight="1">
      <c r="A7" s="61">
        <f>A6+1</f>
        <v>3</v>
      </c>
      <c r="B7" s="95" t="s">
        <v>682</v>
      </c>
      <c r="C7" s="96" t="s">
        <v>87</v>
      </c>
      <c r="D7" s="97" t="s">
        <v>209</v>
      </c>
      <c r="E7" s="57">
        <v>7</v>
      </c>
      <c r="F7" s="57">
        <v>3</v>
      </c>
      <c r="G7" s="68" t="str">
        <f>VLOOKUP(B7,'[9]Sheet1'!$B$10:$H$60,7,0)</f>
        <v>Trung bình</v>
      </c>
      <c r="H7" s="57">
        <f t="shared" si="2"/>
        <v>5</v>
      </c>
      <c r="I7" s="58">
        <f t="shared" si="0"/>
        <v>8</v>
      </c>
      <c r="J7" s="59">
        <v>24</v>
      </c>
      <c r="K7" s="58">
        <f t="shared" si="1"/>
        <v>24</v>
      </c>
      <c r="L7" s="59">
        <v>19</v>
      </c>
      <c r="M7" s="58">
        <f t="shared" si="3"/>
        <v>19</v>
      </c>
      <c r="N7" s="59">
        <v>20</v>
      </c>
      <c r="O7" s="58">
        <f t="shared" si="4"/>
        <v>20</v>
      </c>
      <c r="P7" s="59"/>
      <c r="Q7" s="59"/>
      <c r="R7" s="59"/>
      <c r="S7" s="59">
        <f t="shared" si="5"/>
        <v>0</v>
      </c>
      <c r="T7" s="47">
        <f t="shared" si="6"/>
        <v>71</v>
      </c>
      <c r="U7" s="45">
        <v>10</v>
      </c>
      <c r="V7" s="101"/>
      <c r="W7" s="46">
        <f t="shared" si="7"/>
        <v>61</v>
      </c>
      <c r="X7" s="29" t="str">
        <f t="shared" si="8"/>
        <v>TB</v>
      </c>
      <c r="Y7" s="62" t="s">
        <v>332</v>
      </c>
    </row>
    <row r="8" spans="1:25" ht="15.75" customHeight="1">
      <c r="A8" s="61">
        <f aca="true" t="shared" si="9" ref="A8:A55">A7+1</f>
        <v>4</v>
      </c>
      <c r="B8" s="95" t="s">
        <v>683</v>
      </c>
      <c r="C8" s="96" t="s">
        <v>684</v>
      </c>
      <c r="D8" s="97" t="s">
        <v>72</v>
      </c>
      <c r="E8" s="57">
        <v>10</v>
      </c>
      <c r="F8" s="57">
        <v>10</v>
      </c>
      <c r="G8" s="68" t="str">
        <f>VLOOKUP(B8,'[9]Sheet1'!$B$10:$H$60,7,0)</f>
        <v>Xuất sắc</v>
      </c>
      <c r="H8" s="57">
        <f t="shared" si="2"/>
        <v>10</v>
      </c>
      <c r="I8" s="58">
        <f t="shared" si="0"/>
        <v>20</v>
      </c>
      <c r="J8" s="59">
        <v>25</v>
      </c>
      <c r="K8" s="58">
        <f t="shared" si="1"/>
        <v>25</v>
      </c>
      <c r="L8" s="59">
        <v>20</v>
      </c>
      <c r="M8" s="58">
        <f t="shared" si="3"/>
        <v>20</v>
      </c>
      <c r="N8" s="59">
        <v>20</v>
      </c>
      <c r="O8" s="58">
        <f t="shared" si="4"/>
        <v>20</v>
      </c>
      <c r="P8" s="59"/>
      <c r="Q8" s="59"/>
      <c r="R8" s="59"/>
      <c r="S8" s="59">
        <f t="shared" si="5"/>
        <v>0</v>
      </c>
      <c r="T8" s="47">
        <f t="shared" si="6"/>
        <v>85</v>
      </c>
      <c r="U8" s="45"/>
      <c r="V8" s="101"/>
      <c r="W8" s="46">
        <f t="shared" si="7"/>
        <v>85</v>
      </c>
      <c r="X8" s="29" t="str">
        <f t="shared" si="8"/>
        <v>Tốt</v>
      </c>
      <c r="Y8" s="93"/>
    </row>
    <row r="9" spans="1:25" ht="16.5" customHeight="1">
      <c r="A9" s="61">
        <f t="shared" si="9"/>
        <v>5</v>
      </c>
      <c r="B9" s="95" t="s">
        <v>685</v>
      </c>
      <c r="C9" s="96" t="s">
        <v>92</v>
      </c>
      <c r="D9" s="97" t="s">
        <v>72</v>
      </c>
      <c r="E9" s="57">
        <v>10</v>
      </c>
      <c r="F9" s="57">
        <v>3</v>
      </c>
      <c r="G9" s="68" t="str">
        <f>VLOOKUP(B9,'[9]Sheet1'!$B$10:$H$60,7,0)</f>
        <v>Giỏi</v>
      </c>
      <c r="H9" s="57">
        <f t="shared" si="2"/>
        <v>9</v>
      </c>
      <c r="I9" s="58">
        <f t="shared" si="0"/>
        <v>12</v>
      </c>
      <c r="J9" s="59">
        <v>25</v>
      </c>
      <c r="K9" s="58">
        <f t="shared" si="1"/>
        <v>25</v>
      </c>
      <c r="L9" s="59">
        <v>20</v>
      </c>
      <c r="M9" s="58">
        <f t="shared" si="3"/>
        <v>20</v>
      </c>
      <c r="N9" s="59">
        <v>20</v>
      </c>
      <c r="O9" s="58">
        <f t="shared" si="4"/>
        <v>20</v>
      </c>
      <c r="P9" s="59"/>
      <c r="Q9" s="59"/>
      <c r="R9" s="59"/>
      <c r="S9" s="59">
        <f t="shared" si="5"/>
        <v>0</v>
      </c>
      <c r="T9" s="47">
        <f t="shared" si="6"/>
        <v>77</v>
      </c>
      <c r="U9" s="45">
        <v>10</v>
      </c>
      <c r="V9" s="101"/>
      <c r="W9" s="46">
        <f t="shared" si="7"/>
        <v>67</v>
      </c>
      <c r="X9" s="29" t="str">
        <f t="shared" si="8"/>
        <v>Khá</v>
      </c>
      <c r="Y9" s="94" t="s">
        <v>332</v>
      </c>
    </row>
    <row r="10" spans="1:25" ht="16.5" customHeight="1">
      <c r="A10" s="61">
        <f t="shared" si="9"/>
        <v>6</v>
      </c>
      <c r="B10" s="95" t="s">
        <v>686</v>
      </c>
      <c r="C10" s="96" t="s">
        <v>687</v>
      </c>
      <c r="D10" s="97" t="s">
        <v>688</v>
      </c>
      <c r="E10" s="57">
        <v>3</v>
      </c>
      <c r="F10" s="57">
        <v>3</v>
      </c>
      <c r="G10" s="68" t="str">
        <f>VLOOKUP(B10,'[9]Sheet1'!$B$10:$H$60,7,0)</f>
        <v>Trung bình</v>
      </c>
      <c r="H10" s="57">
        <f t="shared" si="2"/>
        <v>5</v>
      </c>
      <c r="I10" s="58">
        <f t="shared" si="0"/>
        <v>8</v>
      </c>
      <c r="J10" s="59">
        <v>25</v>
      </c>
      <c r="K10" s="58">
        <f t="shared" si="1"/>
        <v>25</v>
      </c>
      <c r="L10" s="59">
        <v>20</v>
      </c>
      <c r="M10" s="58">
        <f t="shared" si="3"/>
        <v>20</v>
      </c>
      <c r="N10" s="59">
        <v>20</v>
      </c>
      <c r="O10" s="58">
        <f t="shared" si="4"/>
        <v>20</v>
      </c>
      <c r="P10" s="59"/>
      <c r="Q10" s="59"/>
      <c r="R10" s="59"/>
      <c r="S10" s="59">
        <f t="shared" si="5"/>
        <v>0</v>
      </c>
      <c r="T10" s="47">
        <f t="shared" si="6"/>
        <v>73</v>
      </c>
      <c r="U10" s="45">
        <v>10</v>
      </c>
      <c r="V10" s="101"/>
      <c r="W10" s="46">
        <f t="shared" si="7"/>
        <v>63</v>
      </c>
      <c r="X10" s="29" t="str">
        <f t="shared" si="8"/>
        <v>TB</v>
      </c>
      <c r="Y10" s="94" t="s">
        <v>332</v>
      </c>
    </row>
    <row r="11" spans="1:28" ht="16.5" customHeight="1">
      <c r="A11" s="61">
        <f t="shared" si="9"/>
        <v>7</v>
      </c>
      <c r="B11" s="95" t="s">
        <v>689</v>
      </c>
      <c r="C11" s="96" t="s">
        <v>623</v>
      </c>
      <c r="D11" s="97" t="s">
        <v>11</v>
      </c>
      <c r="E11" s="57"/>
      <c r="F11" s="57">
        <v>3</v>
      </c>
      <c r="G11" s="68" t="str">
        <f>VLOOKUP(B11,'[9]Sheet1'!$B$10:$H$60,7,0)</f>
        <v>Yếu</v>
      </c>
      <c r="H11" s="57">
        <f t="shared" si="2"/>
        <v>3</v>
      </c>
      <c r="I11" s="58">
        <f t="shared" si="0"/>
        <v>6</v>
      </c>
      <c r="J11" s="59"/>
      <c r="K11" s="58">
        <f t="shared" si="1"/>
        <v>0</v>
      </c>
      <c r="L11" s="59"/>
      <c r="M11" s="58">
        <f t="shared" si="3"/>
        <v>0</v>
      </c>
      <c r="N11" s="59"/>
      <c r="O11" s="58">
        <f t="shared" si="4"/>
        <v>0</v>
      </c>
      <c r="P11" s="59"/>
      <c r="Q11" s="59"/>
      <c r="R11" s="59"/>
      <c r="S11" s="59">
        <f t="shared" si="5"/>
        <v>0</v>
      </c>
      <c r="T11" s="47">
        <f t="shared" si="6"/>
        <v>6</v>
      </c>
      <c r="U11" s="45">
        <v>10</v>
      </c>
      <c r="V11" s="101">
        <v>10</v>
      </c>
      <c r="W11" s="46">
        <f t="shared" si="7"/>
        <v>-14</v>
      </c>
      <c r="X11" s="29" t="str">
        <f t="shared" si="8"/>
        <v>Kém</v>
      </c>
      <c r="Y11" s="60" t="s">
        <v>332</v>
      </c>
      <c r="AB11" s="2" t="s">
        <v>151</v>
      </c>
    </row>
    <row r="12" spans="1:25" ht="16.5" customHeight="1">
      <c r="A12" s="61">
        <f t="shared" si="9"/>
        <v>8</v>
      </c>
      <c r="B12" s="95" t="s">
        <v>690</v>
      </c>
      <c r="C12" s="96" t="s">
        <v>53</v>
      </c>
      <c r="D12" s="97" t="s">
        <v>56</v>
      </c>
      <c r="E12" s="57">
        <v>7</v>
      </c>
      <c r="F12" s="57">
        <v>3</v>
      </c>
      <c r="G12" s="68" t="str">
        <f>VLOOKUP(B12,'[9]Sheet1'!$B$10:$H$60,7,0)</f>
        <v>Khá</v>
      </c>
      <c r="H12" s="57">
        <f t="shared" si="2"/>
        <v>8</v>
      </c>
      <c r="I12" s="58">
        <f t="shared" si="0"/>
        <v>11</v>
      </c>
      <c r="J12" s="59">
        <v>25</v>
      </c>
      <c r="K12" s="58">
        <f t="shared" si="1"/>
        <v>25</v>
      </c>
      <c r="L12" s="59">
        <v>20</v>
      </c>
      <c r="M12" s="58">
        <f t="shared" si="3"/>
        <v>20</v>
      </c>
      <c r="N12" s="59">
        <v>20</v>
      </c>
      <c r="O12" s="58">
        <f t="shared" si="4"/>
        <v>20</v>
      </c>
      <c r="P12" s="59"/>
      <c r="Q12" s="59"/>
      <c r="R12" s="59"/>
      <c r="S12" s="59">
        <f t="shared" si="5"/>
        <v>0</v>
      </c>
      <c r="T12" s="47">
        <f t="shared" si="6"/>
        <v>76</v>
      </c>
      <c r="U12" s="45"/>
      <c r="V12" s="101"/>
      <c r="W12" s="46">
        <f t="shared" si="7"/>
        <v>76</v>
      </c>
      <c r="X12" s="29" t="str">
        <f t="shared" si="8"/>
        <v>Khá</v>
      </c>
      <c r="Y12" s="62"/>
    </row>
    <row r="13" spans="1:25" ht="16.5" customHeight="1">
      <c r="A13" s="61">
        <f t="shared" si="9"/>
        <v>9</v>
      </c>
      <c r="B13" s="95" t="s">
        <v>691</v>
      </c>
      <c r="C13" s="96" t="s">
        <v>157</v>
      </c>
      <c r="D13" s="97" t="s">
        <v>130</v>
      </c>
      <c r="E13" s="57">
        <v>7</v>
      </c>
      <c r="F13" s="57">
        <v>10</v>
      </c>
      <c r="G13" s="68" t="str">
        <f>VLOOKUP(B13,'[9]Sheet1'!$B$10:$H$60,7,0)</f>
        <v>Khá</v>
      </c>
      <c r="H13" s="57">
        <f t="shared" si="2"/>
        <v>8</v>
      </c>
      <c r="I13" s="58">
        <f t="shared" si="0"/>
        <v>18</v>
      </c>
      <c r="J13" s="59">
        <v>25</v>
      </c>
      <c r="K13" s="58">
        <f t="shared" si="1"/>
        <v>25</v>
      </c>
      <c r="L13" s="59">
        <v>20</v>
      </c>
      <c r="M13" s="58">
        <f t="shared" si="3"/>
        <v>20</v>
      </c>
      <c r="N13" s="59">
        <v>20</v>
      </c>
      <c r="O13" s="58">
        <f t="shared" si="4"/>
        <v>20</v>
      </c>
      <c r="P13" s="59"/>
      <c r="Q13" s="59"/>
      <c r="R13" s="59"/>
      <c r="S13" s="59">
        <f t="shared" si="5"/>
        <v>0</v>
      </c>
      <c r="T13" s="47">
        <f t="shared" si="6"/>
        <v>83</v>
      </c>
      <c r="U13" s="45">
        <v>10</v>
      </c>
      <c r="V13" s="101"/>
      <c r="W13" s="46">
        <f t="shared" si="7"/>
        <v>73</v>
      </c>
      <c r="X13" s="29" t="str">
        <f t="shared" si="8"/>
        <v>Khá</v>
      </c>
      <c r="Y13" s="60" t="s">
        <v>332</v>
      </c>
    </row>
    <row r="14" spans="1:25" ht="16.5" customHeight="1">
      <c r="A14" s="61">
        <f>A13+1</f>
        <v>10</v>
      </c>
      <c r="B14" s="95" t="s">
        <v>692</v>
      </c>
      <c r="C14" s="96" t="s">
        <v>544</v>
      </c>
      <c r="D14" s="97" t="s">
        <v>181</v>
      </c>
      <c r="E14" s="57">
        <v>8</v>
      </c>
      <c r="F14" s="57">
        <v>3</v>
      </c>
      <c r="G14" s="68" t="str">
        <f>VLOOKUP(B14,'[9]Sheet1'!$B$10:$H$60,7,0)</f>
        <v>Yếu</v>
      </c>
      <c r="H14" s="57">
        <f t="shared" si="2"/>
        <v>3</v>
      </c>
      <c r="I14" s="58">
        <f t="shared" si="0"/>
        <v>6</v>
      </c>
      <c r="J14" s="59">
        <v>25</v>
      </c>
      <c r="K14" s="58">
        <f t="shared" si="1"/>
        <v>25</v>
      </c>
      <c r="L14" s="59">
        <v>18</v>
      </c>
      <c r="M14" s="58">
        <f t="shared" si="3"/>
        <v>18</v>
      </c>
      <c r="N14" s="59">
        <v>20</v>
      </c>
      <c r="O14" s="58">
        <f t="shared" si="4"/>
        <v>20</v>
      </c>
      <c r="P14" s="59"/>
      <c r="Q14" s="59"/>
      <c r="R14" s="59"/>
      <c r="S14" s="59">
        <f t="shared" si="5"/>
        <v>0</v>
      </c>
      <c r="T14" s="47">
        <f t="shared" si="6"/>
        <v>69</v>
      </c>
      <c r="U14" s="45">
        <v>10</v>
      </c>
      <c r="V14" s="101"/>
      <c r="W14" s="46">
        <f t="shared" si="7"/>
        <v>59</v>
      </c>
      <c r="X14" s="29" t="str">
        <f t="shared" si="8"/>
        <v>TB</v>
      </c>
      <c r="Y14" s="60" t="s">
        <v>332</v>
      </c>
    </row>
    <row r="15" spans="1:25" ht="16.5" customHeight="1">
      <c r="A15" s="61">
        <f t="shared" si="9"/>
        <v>11</v>
      </c>
      <c r="B15" s="95" t="s">
        <v>693</v>
      </c>
      <c r="C15" s="96" t="s">
        <v>79</v>
      </c>
      <c r="D15" s="97" t="s">
        <v>181</v>
      </c>
      <c r="E15" s="57"/>
      <c r="F15" s="57">
        <v>3</v>
      </c>
      <c r="G15" s="68" t="str">
        <f>VLOOKUP(B15,'[9]Sheet1'!$B$10:$H$60,7,0)</f>
        <v>Yếu</v>
      </c>
      <c r="H15" s="57">
        <f t="shared" si="2"/>
        <v>3</v>
      </c>
      <c r="I15" s="58">
        <f t="shared" si="0"/>
        <v>6</v>
      </c>
      <c r="J15" s="59"/>
      <c r="K15" s="58">
        <f t="shared" si="1"/>
        <v>0</v>
      </c>
      <c r="L15" s="59"/>
      <c r="M15" s="58">
        <f t="shared" si="3"/>
        <v>0</v>
      </c>
      <c r="N15" s="59"/>
      <c r="O15" s="58">
        <f t="shared" si="4"/>
        <v>0</v>
      </c>
      <c r="P15" s="59"/>
      <c r="Q15" s="59"/>
      <c r="R15" s="59"/>
      <c r="S15" s="59">
        <f t="shared" si="5"/>
        <v>0</v>
      </c>
      <c r="T15" s="47">
        <f t="shared" si="6"/>
        <v>6</v>
      </c>
      <c r="U15" s="45">
        <v>10</v>
      </c>
      <c r="V15" s="101"/>
      <c r="W15" s="46">
        <f t="shared" si="7"/>
        <v>-4</v>
      </c>
      <c r="X15" s="29" t="str">
        <f t="shared" si="8"/>
        <v>Kém</v>
      </c>
      <c r="Y15" s="62" t="s">
        <v>332</v>
      </c>
    </row>
    <row r="16" spans="1:25" ht="16.5" customHeight="1">
      <c r="A16" s="61">
        <f t="shared" si="9"/>
        <v>12</v>
      </c>
      <c r="B16" s="95" t="s">
        <v>694</v>
      </c>
      <c r="C16" s="96" t="s">
        <v>695</v>
      </c>
      <c r="D16" s="97" t="s">
        <v>12</v>
      </c>
      <c r="E16" s="57">
        <v>7</v>
      </c>
      <c r="F16" s="57">
        <v>3</v>
      </c>
      <c r="G16" s="68" t="str">
        <f>VLOOKUP(B16,'[9]Sheet1'!$B$10:$H$60,7,0)</f>
        <v>Khá</v>
      </c>
      <c r="H16" s="57">
        <f t="shared" si="2"/>
        <v>8</v>
      </c>
      <c r="I16" s="58">
        <f t="shared" si="0"/>
        <v>11</v>
      </c>
      <c r="J16" s="59">
        <v>25</v>
      </c>
      <c r="K16" s="58">
        <f t="shared" si="1"/>
        <v>25</v>
      </c>
      <c r="L16" s="59">
        <v>20</v>
      </c>
      <c r="M16" s="58">
        <f t="shared" si="3"/>
        <v>20</v>
      </c>
      <c r="N16" s="59">
        <v>20</v>
      </c>
      <c r="O16" s="58">
        <f t="shared" si="4"/>
        <v>20</v>
      </c>
      <c r="P16" s="59"/>
      <c r="Q16" s="59"/>
      <c r="R16" s="59"/>
      <c r="S16" s="59">
        <f t="shared" si="5"/>
        <v>0</v>
      </c>
      <c r="T16" s="47">
        <f t="shared" si="6"/>
        <v>76</v>
      </c>
      <c r="U16" s="47"/>
      <c r="V16" s="47"/>
      <c r="W16" s="46">
        <f t="shared" si="7"/>
        <v>76</v>
      </c>
      <c r="X16" s="29" t="str">
        <f t="shared" si="8"/>
        <v>Khá</v>
      </c>
      <c r="Y16" s="62"/>
    </row>
    <row r="17" spans="1:25" ht="16.5" customHeight="1">
      <c r="A17" s="61">
        <f t="shared" si="9"/>
        <v>13</v>
      </c>
      <c r="B17" s="95" t="s">
        <v>696</v>
      </c>
      <c r="C17" s="96" t="s">
        <v>134</v>
      </c>
      <c r="D17" s="97" t="s">
        <v>110</v>
      </c>
      <c r="E17" s="57">
        <v>8</v>
      </c>
      <c r="F17" s="57">
        <v>3</v>
      </c>
      <c r="G17" s="68" t="str">
        <f>VLOOKUP(B17,'[9]Sheet1'!$B$10:$H$60,7,0)</f>
        <v>Yếu</v>
      </c>
      <c r="H17" s="57">
        <f t="shared" si="2"/>
        <v>3</v>
      </c>
      <c r="I17" s="58">
        <f t="shared" si="0"/>
        <v>6</v>
      </c>
      <c r="J17" s="59">
        <v>25</v>
      </c>
      <c r="K17" s="58">
        <f t="shared" si="1"/>
        <v>25</v>
      </c>
      <c r="L17" s="59">
        <v>17</v>
      </c>
      <c r="M17" s="58">
        <f t="shared" si="3"/>
        <v>17</v>
      </c>
      <c r="N17" s="59">
        <v>20</v>
      </c>
      <c r="O17" s="58">
        <f t="shared" si="4"/>
        <v>20</v>
      </c>
      <c r="P17" s="59"/>
      <c r="Q17" s="59"/>
      <c r="R17" s="59"/>
      <c r="S17" s="59">
        <f t="shared" si="5"/>
        <v>0</v>
      </c>
      <c r="T17" s="47">
        <f t="shared" si="6"/>
        <v>68</v>
      </c>
      <c r="U17" s="45">
        <v>10</v>
      </c>
      <c r="V17" s="101"/>
      <c r="W17" s="46">
        <f t="shared" si="7"/>
        <v>58</v>
      </c>
      <c r="X17" s="29" t="str">
        <f t="shared" si="8"/>
        <v>TB</v>
      </c>
      <c r="Y17" s="60" t="s">
        <v>332</v>
      </c>
    </row>
    <row r="18" spans="1:25" ht="16.5" customHeight="1">
      <c r="A18" s="61">
        <f t="shared" si="9"/>
        <v>14</v>
      </c>
      <c r="B18" s="95" t="s">
        <v>697</v>
      </c>
      <c r="C18" s="96" t="s">
        <v>698</v>
      </c>
      <c r="D18" s="97" t="s">
        <v>113</v>
      </c>
      <c r="E18" s="57">
        <v>10</v>
      </c>
      <c r="F18" s="57">
        <v>3</v>
      </c>
      <c r="G18" s="68" t="str">
        <f>VLOOKUP(B18,'[9]Sheet1'!$B$10:$H$60,7,0)</f>
        <v>Giỏi</v>
      </c>
      <c r="H18" s="57">
        <f t="shared" si="2"/>
        <v>9</v>
      </c>
      <c r="I18" s="58">
        <f t="shared" si="0"/>
        <v>12</v>
      </c>
      <c r="J18" s="59">
        <v>25</v>
      </c>
      <c r="K18" s="58">
        <f t="shared" si="1"/>
        <v>25</v>
      </c>
      <c r="L18" s="59">
        <v>20</v>
      </c>
      <c r="M18" s="58">
        <f t="shared" si="3"/>
        <v>20</v>
      </c>
      <c r="N18" s="59">
        <v>25</v>
      </c>
      <c r="O18" s="58">
        <f t="shared" si="4"/>
        <v>25</v>
      </c>
      <c r="P18" s="59">
        <v>8</v>
      </c>
      <c r="Q18" s="59"/>
      <c r="R18" s="59"/>
      <c r="S18" s="59">
        <f t="shared" si="5"/>
        <v>8</v>
      </c>
      <c r="T18" s="47">
        <f t="shared" si="6"/>
        <v>90</v>
      </c>
      <c r="U18" s="45">
        <v>10</v>
      </c>
      <c r="V18" s="101"/>
      <c r="W18" s="46">
        <f t="shared" si="7"/>
        <v>80</v>
      </c>
      <c r="X18" s="29" t="str">
        <f t="shared" si="8"/>
        <v>Tốt</v>
      </c>
      <c r="Y18" s="62" t="s">
        <v>332</v>
      </c>
    </row>
    <row r="19" spans="1:25" ht="16.5" customHeight="1">
      <c r="A19" s="61">
        <f t="shared" si="9"/>
        <v>15</v>
      </c>
      <c r="B19" s="95" t="s">
        <v>699</v>
      </c>
      <c r="C19" s="96" t="s">
        <v>700</v>
      </c>
      <c r="D19" s="97" t="s">
        <v>57</v>
      </c>
      <c r="E19" s="57">
        <v>10</v>
      </c>
      <c r="F19" s="57">
        <v>3</v>
      </c>
      <c r="G19" s="68" t="str">
        <f>VLOOKUP(B19,'[9]Sheet1'!$B$10:$H$60,7,0)</f>
        <v>Giỏi</v>
      </c>
      <c r="H19" s="57">
        <f t="shared" si="2"/>
        <v>9</v>
      </c>
      <c r="I19" s="58">
        <f t="shared" si="0"/>
        <v>12</v>
      </c>
      <c r="J19" s="59">
        <v>25</v>
      </c>
      <c r="K19" s="58">
        <f t="shared" si="1"/>
        <v>25</v>
      </c>
      <c r="L19" s="59">
        <v>20</v>
      </c>
      <c r="M19" s="58">
        <f t="shared" si="3"/>
        <v>20</v>
      </c>
      <c r="N19" s="59">
        <v>20</v>
      </c>
      <c r="O19" s="58">
        <f t="shared" si="4"/>
        <v>20</v>
      </c>
      <c r="P19" s="59"/>
      <c r="Q19" s="59"/>
      <c r="R19" s="59"/>
      <c r="S19" s="59">
        <f t="shared" si="5"/>
        <v>0</v>
      </c>
      <c r="T19" s="47">
        <f t="shared" si="6"/>
        <v>77</v>
      </c>
      <c r="U19" s="45"/>
      <c r="V19" s="101"/>
      <c r="W19" s="46">
        <f t="shared" si="7"/>
        <v>77</v>
      </c>
      <c r="X19" s="29" t="str">
        <f t="shared" si="8"/>
        <v>Khá</v>
      </c>
      <c r="Y19" s="62"/>
    </row>
    <row r="20" spans="1:25" ht="16.5" customHeight="1">
      <c r="A20" s="61">
        <f t="shared" si="9"/>
        <v>16</v>
      </c>
      <c r="B20" s="95" t="s">
        <v>701</v>
      </c>
      <c r="C20" s="96" t="s">
        <v>58</v>
      </c>
      <c r="D20" s="97" t="s">
        <v>183</v>
      </c>
      <c r="E20" s="57">
        <v>7</v>
      </c>
      <c r="F20" s="57">
        <v>3</v>
      </c>
      <c r="G20" s="68" t="str">
        <f>VLOOKUP(B20,'[9]Sheet1'!$B$10:$H$60,7,0)</f>
        <v>Khá</v>
      </c>
      <c r="H20" s="57">
        <f t="shared" si="2"/>
        <v>8</v>
      </c>
      <c r="I20" s="58">
        <f t="shared" si="0"/>
        <v>11</v>
      </c>
      <c r="J20" s="59">
        <v>23</v>
      </c>
      <c r="K20" s="58">
        <f t="shared" si="1"/>
        <v>23</v>
      </c>
      <c r="L20" s="59">
        <v>20</v>
      </c>
      <c r="M20" s="58">
        <f t="shared" si="3"/>
        <v>20</v>
      </c>
      <c r="N20" s="59">
        <v>20</v>
      </c>
      <c r="O20" s="58">
        <f t="shared" si="4"/>
        <v>20</v>
      </c>
      <c r="P20" s="59"/>
      <c r="Q20" s="59"/>
      <c r="R20" s="59"/>
      <c r="S20" s="59">
        <f t="shared" si="5"/>
        <v>0</v>
      </c>
      <c r="T20" s="47">
        <f t="shared" si="6"/>
        <v>74</v>
      </c>
      <c r="U20" s="45">
        <v>10</v>
      </c>
      <c r="V20" s="101"/>
      <c r="W20" s="46">
        <f t="shared" si="7"/>
        <v>64</v>
      </c>
      <c r="X20" s="29" t="str">
        <f t="shared" si="8"/>
        <v>TB</v>
      </c>
      <c r="Y20" s="62" t="s">
        <v>332</v>
      </c>
    </row>
    <row r="21" spans="1:25" ht="16.5" customHeight="1">
      <c r="A21" s="61">
        <f t="shared" si="9"/>
        <v>17</v>
      </c>
      <c r="B21" s="95" t="s">
        <v>702</v>
      </c>
      <c r="C21" s="96" t="s">
        <v>494</v>
      </c>
      <c r="D21" s="97" t="s">
        <v>89</v>
      </c>
      <c r="E21" s="57">
        <v>3</v>
      </c>
      <c r="F21" s="57">
        <v>3</v>
      </c>
      <c r="G21" s="68" t="str">
        <f>VLOOKUP(B21,'[9]Sheet1'!$B$10:$H$60,7,0)</f>
        <v>Yếu</v>
      </c>
      <c r="H21" s="57">
        <f t="shared" si="2"/>
        <v>3</v>
      </c>
      <c r="I21" s="58">
        <f t="shared" si="0"/>
        <v>6</v>
      </c>
      <c r="J21" s="59">
        <v>24</v>
      </c>
      <c r="K21" s="58">
        <f t="shared" si="1"/>
        <v>24</v>
      </c>
      <c r="L21" s="59">
        <v>18</v>
      </c>
      <c r="M21" s="58">
        <f t="shared" si="3"/>
        <v>18</v>
      </c>
      <c r="N21" s="59">
        <v>20</v>
      </c>
      <c r="O21" s="58">
        <f t="shared" si="4"/>
        <v>20</v>
      </c>
      <c r="P21" s="59"/>
      <c r="Q21" s="59"/>
      <c r="R21" s="59"/>
      <c r="S21" s="59">
        <f t="shared" si="5"/>
        <v>0</v>
      </c>
      <c r="T21" s="47">
        <f t="shared" si="6"/>
        <v>68</v>
      </c>
      <c r="U21" s="45">
        <v>10</v>
      </c>
      <c r="V21" s="101"/>
      <c r="W21" s="46">
        <f t="shared" si="7"/>
        <v>58</v>
      </c>
      <c r="X21" s="29" t="str">
        <f t="shared" si="8"/>
        <v>TB</v>
      </c>
      <c r="Y21" s="93" t="s">
        <v>332</v>
      </c>
    </row>
    <row r="22" spans="1:25" ht="16.5" customHeight="1">
      <c r="A22" s="61">
        <f t="shared" si="9"/>
        <v>18</v>
      </c>
      <c r="B22" s="95" t="s">
        <v>703</v>
      </c>
      <c r="C22" s="96" t="s">
        <v>704</v>
      </c>
      <c r="D22" s="97" t="s">
        <v>59</v>
      </c>
      <c r="E22" s="57">
        <v>7</v>
      </c>
      <c r="F22" s="57">
        <v>3</v>
      </c>
      <c r="G22" s="68" t="str">
        <f>VLOOKUP(B22,'[9]Sheet1'!$B$10:$H$60,7,0)</f>
        <v>Khá</v>
      </c>
      <c r="H22" s="57">
        <f t="shared" si="2"/>
        <v>8</v>
      </c>
      <c r="I22" s="58">
        <f t="shared" si="0"/>
        <v>11</v>
      </c>
      <c r="J22" s="59">
        <v>25</v>
      </c>
      <c r="K22" s="58">
        <f t="shared" si="1"/>
        <v>25</v>
      </c>
      <c r="L22" s="59">
        <v>20</v>
      </c>
      <c r="M22" s="58">
        <f t="shared" si="3"/>
        <v>20</v>
      </c>
      <c r="N22" s="59">
        <v>20</v>
      </c>
      <c r="O22" s="58">
        <f t="shared" si="4"/>
        <v>20</v>
      </c>
      <c r="P22" s="59"/>
      <c r="Q22" s="59"/>
      <c r="R22" s="59"/>
      <c r="S22" s="59">
        <f t="shared" si="5"/>
        <v>0</v>
      </c>
      <c r="T22" s="47">
        <f t="shared" si="6"/>
        <v>76</v>
      </c>
      <c r="U22" s="45">
        <v>10</v>
      </c>
      <c r="V22" s="101"/>
      <c r="W22" s="46">
        <f t="shared" si="7"/>
        <v>66</v>
      </c>
      <c r="X22" s="29" t="str">
        <f t="shared" si="8"/>
        <v>Khá</v>
      </c>
      <c r="Y22" s="62" t="s">
        <v>332</v>
      </c>
    </row>
    <row r="23" spans="1:25" ht="16.5" customHeight="1">
      <c r="A23" s="61">
        <f>A22+1</f>
        <v>19</v>
      </c>
      <c r="B23" s="95" t="s">
        <v>705</v>
      </c>
      <c r="C23" s="96" t="s">
        <v>706</v>
      </c>
      <c r="D23" s="97" t="s">
        <v>90</v>
      </c>
      <c r="E23" s="57">
        <v>7</v>
      </c>
      <c r="F23" s="57">
        <v>3</v>
      </c>
      <c r="G23" s="68" t="str">
        <f>VLOOKUP(B23,'[9]Sheet1'!$B$10:$H$60,7,0)</f>
        <v>Khá</v>
      </c>
      <c r="H23" s="57">
        <f t="shared" si="2"/>
        <v>8</v>
      </c>
      <c r="I23" s="58">
        <f t="shared" si="0"/>
        <v>11</v>
      </c>
      <c r="J23" s="59">
        <v>25</v>
      </c>
      <c r="K23" s="58">
        <f t="shared" si="1"/>
        <v>25</v>
      </c>
      <c r="L23" s="59">
        <v>18</v>
      </c>
      <c r="M23" s="58">
        <f t="shared" si="3"/>
        <v>18</v>
      </c>
      <c r="N23" s="59">
        <v>20</v>
      </c>
      <c r="O23" s="58">
        <f t="shared" si="4"/>
        <v>20</v>
      </c>
      <c r="P23" s="59"/>
      <c r="Q23" s="59"/>
      <c r="R23" s="59"/>
      <c r="S23" s="59">
        <f t="shared" si="5"/>
        <v>0</v>
      </c>
      <c r="T23" s="47">
        <f t="shared" si="6"/>
        <v>74</v>
      </c>
      <c r="U23" s="45"/>
      <c r="V23" s="101"/>
      <c r="W23" s="46">
        <f t="shared" si="7"/>
        <v>74</v>
      </c>
      <c r="X23" s="29" t="str">
        <f t="shared" si="8"/>
        <v>Khá</v>
      </c>
      <c r="Y23" s="62"/>
    </row>
    <row r="24" spans="1:25" ht="16.5" customHeight="1">
      <c r="A24" s="61">
        <f t="shared" si="9"/>
        <v>20</v>
      </c>
      <c r="B24" s="95" t="s">
        <v>707</v>
      </c>
      <c r="C24" s="96" t="s">
        <v>708</v>
      </c>
      <c r="D24" s="97" t="s">
        <v>112</v>
      </c>
      <c r="E24" s="57">
        <v>7</v>
      </c>
      <c r="F24" s="57">
        <v>3</v>
      </c>
      <c r="G24" s="68" t="str">
        <f>VLOOKUP(B24,'[9]Sheet1'!$B$10:$H$60,7,0)</f>
        <v>Giỏi</v>
      </c>
      <c r="H24" s="57">
        <f t="shared" si="2"/>
        <v>9</v>
      </c>
      <c r="I24" s="58">
        <f t="shared" si="0"/>
        <v>12</v>
      </c>
      <c r="J24" s="59">
        <v>25</v>
      </c>
      <c r="K24" s="58">
        <f t="shared" si="1"/>
        <v>25</v>
      </c>
      <c r="L24" s="59">
        <v>20</v>
      </c>
      <c r="M24" s="58">
        <f t="shared" si="3"/>
        <v>20</v>
      </c>
      <c r="N24" s="59">
        <v>20</v>
      </c>
      <c r="O24" s="58">
        <f t="shared" si="4"/>
        <v>20</v>
      </c>
      <c r="P24" s="59"/>
      <c r="Q24" s="59"/>
      <c r="R24" s="59"/>
      <c r="S24" s="59">
        <f t="shared" si="5"/>
        <v>0</v>
      </c>
      <c r="T24" s="47">
        <f t="shared" si="6"/>
        <v>77</v>
      </c>
      <c r="U24" s="45">
        <v>10</v>
      </c>
      <c r="V24" s="101"/>
      <c r="W24" s="46">
        <f t="shared" si="7"/>
        <v>67</v>
      </c>
      <c r="X24" s="29" t="str">
        <f t="shared" si="8"/>
        <v>Khá</v>
      </c>
      <c r="Y24" s="60" t="s">
        <v>332</v>
      </c>
    </row>
    <row r="25" spans="1:25" ht="16.5" customHeight="1">
      <c r="A25" s="61">
        <f t="shared" si="9"/>
        <v>21</v>
      </c>
      <c r="B25" s="95" t="s">
        <v>709</v>
      </c>
      <c r="C25" s="96" t="s">
        <v>710</v>
      </c>
      <c r="D25" s="97" t="s">
        <v>6</v>
      </c>
      <c r="E25" s="57">
        <v>7</v>
      </c>
      <c r="F25" s="57">
        <v>3</v>
      </c>
      <c r="G25" s="68" t="str">
        <f>VLOOKUP(B25,'[9]Sheet1'!$B$10:$H$60,7,0)</f>
        <v>Trung bình</v>
      </c>
      <c r="H25" s="57">
        <f t="shared" si="2"/>
        <v>5</v>
      </c>
      <c r="I25" s="58">
        <f t="shared" si="0"/>
        <v>8</v>
      </c>
      <c r="J25" s="59">
        <v>25</v>
      </c>
      <c r="K25" s="58">
        <f t="shared" si="1"/>
        <v>25</v>
      </c>
      <c r="L25" s="59">
        <v>19</v>
      </c>
      <c r="M25" s="58">
        <f t="shared" si="3"/>
        <v>19</v>
      </c>
      <c r="N25" s="59">
        <v>20</v>
      </c>
      <c r="O25" s="58">
        <f t="shared" si="4"/>
        <v>20</v>
      </c>
      <c r="P25" s="59"/>
      <c r="Q25" s="59"/>
      <c r="R25" s="59"/>
      <c r="S25" s="59">
        <f t="shared" si="5"/>
        <v>0</v>
      </c>
      <c r="T25" s="47">
        <f t="shared" si="6"/>
        <v>72</v>
      </c>
      <c r="U25" s="45">
        <v>10</v>
      </c>
      <c r="V25" s="101"/>
      <c r="W25" s="46">
        <f t="shared" si="7"/>
        <v>62</v>
      </c>
      <c r="X25" s="29" t="str">
        <f t="shared" si="8"/>
        <v>TB</v>
      </c>
      <c r="Y25" s="62" t="s">
        <v>332</v>
      </c>
    </row>
    <row r="26" spans="1:25" ht="16.5" customHeight="1">
      <c r="A26" s="61">
        <f t="shared" si="9"/>
        <v>22</v>
      </c>
      <c r="B26" s="95" t="s">
        <v>711</v>
      </c>
      <c r="C26" s="96" t="s">
        <v>125</v>
      </c>
      <c r="D26" s="97" t="s">
        <v>77</v>
      </c>
      <c r="E26" s="57">
        <v>2</v>
      </c>
      <c r="F26" s="57">
        <v>3</v>
      </c>
      <c r="G26" s="68" t="str">
        <f>VLOOKUP(B26,'[9]Sheet1'!$B$10:$H$60,7,0)</f>
        <v>Yếu</v>
      </c>
      <c r="H26" s="57">
        <f t="shared" si="2"/>
        <v>3</v>
      </c>
      <c r="I26" s="58">
        <f t="shared" si="0"/>
        <v>6</v>
      </c>
      <c r="J26" s="59">
        <v>24</v>
      </c>
      <c r="K26" s="58">
        <f t="shared" si="1"/>
        <v>24</v>
      </c>
      <c r="L26" s="59">
        <v>20</v>
      </c>
      <c r="M26" s="58">
        <f t="shared" si="3"/>
        <v>20</v>
      </c>
      <c r="N26" s="59">
        <v>20</v>
      </c>
      <c r="O26" s="58">
        <f t="shared" si="4"/>
        <v>20</v>
      </c>
      <c r="P26" s="59"/>
      <c r="Q26" s="59"/>
      <c r="R26" s="59"/>
      <c r="S26" s="59">
        <f t="shared" si="5"/>
        <v>0</v>
      </c>
      <c r="T26" s="47">
        <f t="shared" si="6"/>
        <v>70</v>
      </c>
      <c r="U26" s="45">
        <v>10</v>
      </c>
      <c r="V26" s="101"/>
      <c r="W26" s="46">
        <f t="shared" si="7"/>
        <v>60</v>
      </c>
      <c r="X26" s="29" t="str">
        <f t="shared" si="8"/>
        <v>TB</v>
      </c>
      <c r="Y26" s="60" t="s">
        <v>332</v>
      </c>
    </row>
    <row r="27" spans="1:25" ht="16.5" customHeight="1">
      <c r="A27" s="61">
        <f t="shared" si="9"/>
        <v>23</v>
      </c>
      <c r="B27" s="95" t="s">
        <v>712</v>
      </c>
      <c r="C27" s="96" t="s">
        <v>713</v>
      </c>
      <c r="D27" s="97" t="s">
        <v>177</v>
      </c>
      <c r="E27" s="57">
        <v>2</v>
      </c>
      <c r="F27" s="57">
        <v>3</v>
      </c>
      <c r="G27" s="68" t="str">
        <f>VLOOKUP(B27,'[9]Sheet1'!$B$10:$H$60,7,0)</f>
        <v>Yếu</v>
      </c>
      <c r="H27" s="57">
        <f t="shared" si="2"/>
        <v>3</v>
      </c>
      <c r="I27" s="58">
        <f t="shared" si="0"/>
        <v>6</v>
      </c>
      <c r="J27" s="59">
        <v>25</v>
      </c>
      <c r="K27" s="58">
        <f t="shared" si="1"/>
        <v>25</v>
      </c>
      <c r="L27" s="59">
        <v>20</v>
      </c>
      <c r="M27" s="58">
        <f t="shared" si="3"/>
        <v>20</v>
      </c>
      <c r="N27" s="59">
        <v>20</v>
      </c>
      <c r="O27" s="58">
        <f t="shared" si="4"/>
        <v>20</v>
      </c>
      <c r="P27" s="59"/>
      <c r="Q27" s="59"/>
      <c r="R27" s="59"/>
      <c r="S27" s="59">
        <f t="shared" si="5"/>
        <v>0</v>
      </c>
      <c r="T27" s="47">
        <f t="shared" si="6"/>
        <v>71</v>
      </c>
      <c r="U27" s="45"/>
      <c r="V27" s="101"/>
      <c r="W27" s="46">
        <f t="shared" si="7"/>
        <v>71</v>
      </c>
      <c r="X27" s="29" t="str">
        <f t="shared" si="8"/>
        <v>Khá</v>
      </c>
      <c r="Y27" s="60"/>
    </row>
    <row r="28" spans="1:25" ht="16.5" customHeight="1">
      <c r="A28" s="61">
        <f t="shared" si="9"/>
        <v>24</v>
      </c>
      <c r="B28" s="95" t="s">
        <v>714</v>
      </c>
      <c r="C28" s="96" t="s">
        <v>424</v>
      </c>
      <c r="D28" s="97" t="s">
        <v>52</v>
      </c>
      <c r="E28" s="57">
        <v>7</v>
      </c>
      <c r="F28" s="57">
        <v>10</v>
      </c>
      <c r="G28" s="68" t="str">
        <f>VLOOKUP(B28,'[9]Sheet1'!$B$10:$H$60,7,0)</f>
        <v>Khá</v>
      </c>
      <c r="H28" s="57">
        <f t="shared" si="2"/>
        <v>8</v>
      </c>
      <c r="I28" s="58">
        <f t="shared" si="0"/>
        <v>18</v>
      </c>
      <c r="J28" s="59">
        <v>25</v>
      </c>
      <c r="K28" s="58">
        <f t="shared" si="1"/>
        <v>25</v>
      </c>
      <c r="L28" s="59">
        <v>20</v>
      </c>
      <c r="M28" s="58">
        <f t="shared" si="3"/>
        <v>20</v>
      </c>
      <c r="N28" s="59">
        <v>20</v>
      </c>
      <c r="O28" s="58">
        <f t="shared" si="4"/>
        <v>20</v>
      </c>
      <c r="P28" s="59"/>
      <c r="Q28" s="59"/>
      <c r="R28" s="59"/>
      <c r="S28" s="59">
        <f t="shared" si="5"/>
        <v>0</v>
      </c>
      <c r="T28" s="47">
        <f t="shared" si="6"/>
        <v>83</v>
      </c>
      <c r="U28" s="45">
        <v>10</v>
      </c>
      <c r="V28" s="101"/>
      <c r="W28" s="46">
        <f t="shared" si="7"/>
        <v>73</v>
      </c>
      <c r="X28" s="29" t="str">
        <f t="shared" si="8"/>
        <v>Khá</v>
      </c>
      <c r="Y28" s="60" t="s">
        <v>332</v>
      </c>
    </row>
    <row r="29" spans="1:25" ht="16.5" customHeight="1">
      <c r="A29" s="61">
        <f t="shared" si="9"/>
        <v>25</v>
      </c>
      <c r="B29" s="95" t="s">
        <v>715</v>
      </c>
      <c r="C29" s="96" t="s">
        <v>198</v>
      </c>
      <c r="D29" s="97" t="s">
        <v>13</v>
      </c>
      <c r="E29" s="57">
        <v>7</v>
      </c>
      <c r="F29" s="57">
        <v>3</v>
      </c>
      <c r="G29" s="68" t="str">
        <f>VLOOKUP(B29,'[9]Sheet1'!$B$10:$H$60,7,0)</f>
        <v>Khá</v>
      </c>
      <c r="H29" s="57">
        <f t="shared" si="2"/>
        <v>8</v>
      </c>
      <c r="I29" s="58">
        <f t="shared" si="0"/>
        <v>11</v>
      </c>
      <c r="J29" s="59">
        <v>25</v>
      </c>
      <c r="K29" s="58">
        <f t="shared" si="1"/>
        <v>25</v>
      </c>
      <c r="L29" s="59">
        <v>20</v>
      </c>
      <c r="M29" s="58">
        <f t="shared" si="3"/>
        <v>20</v>
      </c>
      <c r="N29" s="59">
        <v>20</v>
      </c>
      <c r="O29" s="58">
        <f t="shared" si="4"/>
        <v>20</v>
      </c>
      <c r="P29" s="59"/>
      <c r="Q29" s="59"/>
      <c r="R29" s="59"/>
      <c r="S29" s="59">
        <f t="shared" si="5"/>
        <v>0</v>
      </c>
      <c r="T29" s="47">
        <f t="shared" si="6"/>
        <v>76</v>
      </c>
      <c r="U29" s="45"/>
      <c r="V29" s="101"/>
      <c r="W29" s="46">
        <f t="shared" si="7"/>
        <v>76</v>
      </c>
      <c r="X29" s="29" t="str">
        <f t="shared" si="8"/>
        <v>Khá</v>
      </c>
      <c r="Y29" s="62"/>
    </row>
    <row r="30" spans="1:25" ht="16.5" customHeight="1">
      <c r="A30" s="61">
        <f t="shared" si="9"/>
        <v>26</v>
      </c>
      <c r="B30" s="95" t="s">
        <v>716</v>
      </c>
      <c r="C30" s="96" t="s">
        <v>216</v>
      </c>
      <c r="D30" s="97" t="s">
        <v>78</v>
      </c>
      <c r="E30" s="57">
        <v>7</v>
      </c>
      <c r="F30" s="57">
        <v>10</v>
      </c>
      <c r="G30" s="68" t="str">
        <f>VLOOKUP(B30,'[9]Sheet1'!$B$10:$H$60,7,0)</f>
        <v>Trung bình</v>
      </c>
      <c r="H30" s="57">
        <f t="shared" si="2"/>
        <v>5</v>
      </c>
      <c r="I30" s="58">
        <f t="shared" si="0"/>
        <v>15</v>
      </c>
      <c r="J30" s="59">
        <v>25</v>
      </c>
      <c r="K30" s="58">
        <f t="shared" si="1"/>
        <v>25</v>
      </c>
      <c r="L30" s="59">
        <v>20</v>
      </c>
      <c r="M30" s="58">
        <f t="shared" si="3"/>
        <v>20</v>
      </c>
      <c r="N30" s="59">
        <v>20</v>
      </c>
      <c r="O30" s="58">
        <f t="shared" si="4"/>
        <v>20</v>
      </c>
      <c r="P30" s="59">
        <v>10</v>
      </c>
      <c r="Q30" s="59"/>
      <c r="R30" s="59"/>
      <c r="S30" s="59">
        <f t="shared" si="5"/>
        <v>10</v>
      </c>
      <c r="T30" s="47">
        <f t="shared" si="6"/>
        <v>90</v>
      </c>
      <c r="U30" s="45">
        <v>10</v>
      </c>
      <c r="V30" s="101"/>
      <c r="W30" s="46">
        <f t="shared" si="7"/>
        <v>80</v>
      </c>
      <c r="X30" s="29" t="str">
        <f t="shared" si="8"/>
        <v>Tốt</v>
      </c>
      <c r="Y30" s="60" t="s">
        <v>332</v>
      </c>
    </row>
    <row r="31" spans="1:25" ht="16.5" customHeight="1">
      <c r="A31" s="61">
        <f t="shared" si="9"/>
        <v>27</v>
      </c>
      <c r="B31" s="95" t="s">
        <v>717</v>
      </c>
      <c r="C31" s="96" t="s">
        <v>182</v>
      </c>
      <c r="D31" s="97" t="s">
        <v>461</v>
      </c>
      <c r="E31" s="57">
        <v>2</v>
      </c>
      <c r="F31" s="57">
        <v>3</v>
      </c>
      <c r="G31" s="68" t="str">
        <f>VLOOKUP(B31,'[9]Sheet1'!$B$10:$H$60,7,0)</f>
        <v>Trung bình</v>
      </c>
      <c r="H31" s="57">
        <f t="shared" si="2"/>
        <v>5</v>
      </c>
      <c r="I31" s="58">
        <f t="shared" si="0"/>
        <v>8</v>
      </c>
      <c r="J31" s="59">
        <v>24</v>
      </c>
      <c r="K31" s="58">
        <f t="shared" si="1"/>
        <v>24</v>
      </c>
      <c r="L31" s="59">
        <v>15</v>
      </c>
      <c r="M31" s="58">
        <f t="shared" si="3"/>
        <v>15</v>
      </c>
      <c r="N31" s="59">
        <v>20</v>
      </c>
      <c r="O31" s="58">
        <f t="shared" si="4"/>
        <v>20</v>
      </c>
      <c r="P31" s="59"/>
      <c r="Q31" s="59"/>
      <c r="R31" s="59"/>
      <c r="S31" s="59">
        <f t="shared" si="5"/>
        <v>0</v>
      </c>
      <c r="T31" s="47">
        <f t="shared" si="6"/>
        <v>67</v>
      </c>
      <c r="U31" s="45">
        <v>10</v>
      </c>
      <c r="V31" s="101"/>
      <c r="W31" s="46">
        <f t="shared" si="7"/>
        <v>57</v>
      </c>
      <c r="X31" s="29" t="str">
        <f t="shared" si="8"/>
        <v>TB</v>
      </c>
      <c r="Y31" s="93" t="s">
        <v>332</v>
      </c>
    </row>
    <row r="32" spans="1:25" ht="16.5" customHeight="1">
      <c r="A32" s="61">
        <f t="shared" si="9"/>
        <v>28</v>
      </c>
      <c r="B32" s="95" t="s">
        <v>718</v>
      </c>
      <c r="C32" s="96" t="s">
        <v>204</v>
      </c>
      <c r="D32" s="97" t="s">
        <v>10</v>
      </c>
      <c r="E32" s="57">
        <v>7</v>
      </c>
      <c r="F32" s="57">
        <v>3</v>
      </c>
      <c r="G32" s="68" t="str">
        <f>VLOOKUP(B32,'[9]Sheet1'!$B$10:$H$60,7,0)</f>
        <v>Trung bình</v>
      </c>
      <c r="H32" s="57">
        <f t="shared" si="2"/>
        <v>5</v>
      </c>
      <c r="I32" s="58">
        <f t="shared" si="0"/>
        <v>8</v>
      </c>
      <c r="J32" s="59">
        <v>25</v>
      </c>
      <c r="K32" s="58">
        <f t="shared" si="1"/>
        <v>25</v>
      </c>
      <c r="L32" s="59">
        <v>20</v>
      </c>
      <c r="M32" s="58">
        <f t="shared" si="3"/>
        <v>20</v>
      </c>
      <c r="N32" s="59">
        <v>20</v>
      </c>
      <c r="O32" s="58">
        <f t="shared" si="4"/>
        <v>20</v>
      </c>
      <c r="P32" s="59"/>
      <c r="Q32" s="59"/>
      <c r="R32" s="59"/>
      <c r="S32" s="59">
        <f t="shared" si="5"/>
        <v>0</v>
      </c>
      <c r="T32" s="47">
        <f t="shared" si="6"/>
        <v>73</v>
      </c>
      <c r="U32" s="45">
        <v>10</v>
      </c>
      <c r="V32" s="101"/>
      <c r="W32" s="46">
        <f t="shared" si="7"/>
        <v>63</v>
      </c>
      <c r="X32" s="29" t="str">
        <f t="shared" si="8"/>
        <v>TB</v>
      </c>
      <c r="Y32" s="60" t="s">
        <v>332</v>
      </c>
    </row>
    <row r="33" spans="1:25" ht="16.5" customHeight="1">
      <c r="A33" s="61">
        <f t="shared" si="9"/>
        <v>29</v>
      </c>
      <c r="B33" s="95" t="s">
        <v>719</v>
      </c>
      <c r="C33" s="96" t="s">
        <v>720</v>
      </c>
      <c r="D33" s="97" t="s">
        <v>62</v>
      </c>
      <c r="E33" s="57">
        <v>7</v>
      </c>
      <c r="F33" s="57">
        <v>3</v>
      </c>
      <c r="G33" s="68" t="str">
        <f>VLOOKUP(B33,'[9]Sheet1'!$B$10:$H$60,7,0)</f>
        <v>Trung bình</v>
      </c>
      <c r="H33" s="57">
        <f t="shared" si="2"/>
        <v>5</v>
      </c>
      <c r="I33" s="58">
        <f t="shared" si="0"/>
        <v>8</v>
      </c>
      <c r="J33" s="59">
        <v>25</v>
      </c>
      <c r="K33" s="58">
        <f t="shared" si="1"/>
        <v>25</v>
      </c>
      <c r="L33" s="59">
        <v>20</v>
      </c>
      <c r="M33" s="58">
        <f t="shared" si="3"/>
        <v>20</v>
      </c>
      <c r="N33" s="59">
        <v>20</v>
      </c>
      <c r="O33" s="58">
        <f t="shared" si="4"/>
        <v>20</v>
      </c>
      <c r="P33" s="59"/>
      <c r="Q33" s="59"/>
      <c r="R33" s="59"/>
      <c r="S33" s="59">
        <f t="shared" si="5"/>
        <v>0</v>
      </c>
      <c r="T33" s="47">
        <f t="shared" si="6"/>
        <v>73</v>
      </c>
      <c r="U33" s="45">
        <v>10</v>
      </c>
      <c r="V33" s="101"/>
      <c r="W33" s="46">
        <f t="shared" si="7"/>
        <v>63</v>
      </c>
      <c r="X33" s="29" t="str">
        <f t="shared" si="8"/>
        <v>TB</v>
      </c>
      <c r="Y33" s="62" t="s">
        <v>332</v>
      </c>
    </row>
    <row r="34" spans="1:25" ht="16.5" customHeight="1">
      <c r="A34" s="61">
        <f t="shared" si="9"/>
        <v>30</v>
      </c>
      <c r="B34" s="95" t="s">
        <v>721</v>
      </c>
      <c r="C34" s="96" t="s">
        <v>142</v>
      </c>
      <c r="D34" s="97" t="s">
        <v>104</v>
      </c>
      <c r="E34" s="57">
        <v>10</v>
      </c>
      <c r="F34" s="57">
        <v>3</v>
      </c>
      <c r="G34" s="68" t="str">
        <f>VLOOKUP(B34,'[9]Sheet1'!$B$10:$H$60,7,0)</f>
        <v>Giỏi</v>
      </c>
      <c r="H34" s="57">
        <f t="shared" si="2"/>
        <v>9</v>
      </c>
      <c r="I34" s="58">
        <f t="shared" si="0"/>
        <v>12</v>
      </c>
      <c r="J34" s="59">
        <v>25</v>
      </c>
      <c r="K34" s="58">
        <f t="shared" si="1"/>
        <v>25</v>
      </c>
      <c r="L34" s="59">
        <v>20</v>
      </c>
      <c r="M34" s="58">
        <f t="shared" si="3"/>
        <v>20</v>
      </c>
      <c r="N34" s="59">
        <v>20</v>
      </c>
      <c r="O34" s="58">
        <f t="shared" si="4"/>
        <v>20</v>
      </c>
      <c r="P34" s="59"/>
      <c r="Q34" s="59"/>
      <c r="R34" s="59"/>
      <c r="S34" s="59">
        <f t="shared" si="5"/>
        <v>0</v>
      </c>
      <c r="T34" s="47">
        <f t="shared" si="6"/>
        <v>77</v>
      </c>
      <c r="U34" s="100"/>
      <c r="V34" s="102"/>
      <c r="W34" s="46">
        <f t="shared" si="7"/>
        <v>77</v>
      </c>
      <c r="X34" s="29" t="str">
        <f t="shared" si="8"/>
        <v>Khá</v>
      </c>
      <c r="Y34" s="62"/>
    </row>
    <row r="35" spans="1:25" ht="16.5" customHeight="1">
      <c r="A35" s="61">
        <f t="shared" si="9"/>
        <v>31</v>
      </c>
      <c r="B35" s="95" t="s">
        <v>722</v>
      </c>
      <c r="C35" s="96" t="s">
        <v>53</v>
      </c>
      <c r="D35" s="97" t="s">
        <v>287</v>
      </c>
      <c r="E35" s="57">
        <v>2</v>
      </c>
      <c r="F35" s="57">
        <v>3</v>
      </c>
      <c r="G35" s="68" t="str">
        <f>VLOOKUP(B35,'[9]Sheet1'!$B$10:$H$60,7,0)</f>
        <v>Trung bình</v>
      </c>
      <c r="H35" s="57">
        <f t="shared" si="2"/>
        <v>5</v>
      </c>
      <c r="I35" s="58">
        <f t="shared" si="0"/>
        <v>8</v>
      </c>
      <c r="J35" s="59">
        <v>24</v>
      </c>
      <c r="K35" s="58">
        <f t="shared" si="1"/>
        <v>24</v>
      </c>
      <c r="L35" s="59">
        <v>20</v>
      </c>
      <c r="M35" s="58">
        <f t="shared" si="3"/>
        <v>20</v>
      </c>
      <c r="N35" s="59">
        <v>20</v>
      </c>
      <c r="O35" s="58">
        <f t="shared" si="4"/>
        <v>20</v>
      </c>
      <c r="P35" s="59">
        <v>8</v>
      </c>
      <c r="Q35" s="59"/>
      <c r="R35" s="59"/>
      <c r="S35" s="59">
        <f t="shared" si="5"/>
        <v>8</v>
      </c>
      <c r="T35" s="47">
        <f t="shared" si="6"/>
        <v>80</v>
      </c>
      <c r="U35" s="45">
        <v>10</v>
      </c>
      <c r="V35" s="101"/>
      <c r="W35" s="46">
        <f t="shared" si="7"/>
        <v>70</v>
      </c>
      <c r="X35" s="29" t="str">
        <f t="shared" si="8"/>
        <v>Khá</v>
      </c>
      <c r="Y35" s="62" t="s">
        <v>332</v>
      </c>
    </row>
    <row r="36" spans="1:25" ht="16.5" customHeight="1">
      <c r="A36" s="61">
        <f t="shared" si="9"/>
        <v>32</v>
      </c>
      <c r="B36" s="95" t="s">
        <v>723</v>
      </c>
      <c r="C36" s="96" t="s">
        <v>724</v>
      </c>
      <c r="D36" s="97" t="s">
        <v>725</v>
      </c>
      <c r="E36" s="57">
        <v>1</v>
      </c>
      <c r="F36" s="57">
        <v>3</v>
      </c>
      <c r="G36" s="68" t="str">
        <f>VLOOKUP(B36,'[9]Sheet1'!$B$10:$H$60,7,0)</f>
        <v>Yếu</v>
      </c>
      <c r="H36" s="57">
        <f t="shared" si="2"/>
        <v>3</v>
      </c>
      <c r="I36" s="58">
        <f t="shared" si="0"/>
        <v>6</v>
      </c>
      <c r="J36" s="59">
        <v>24</v>
      </c>
      <c r="K36" s="58">
        <f t="shared" si="1"/>
        <v>24</v>
      </c>
      <c r="L36" s="59">
        <v>16</v>
      </c>
      <c r="M36" s="58">
        <f t="shared" si="3"/>
        <v>16</v>
      </c>
      <c r="N36" s="59">
        <v>20</v>
      </c>
      <c r="O36" s="58">
        <f t="shared" si="4"/>
        <v>20</v>
      </c>
      <c r="P36" s="59"/>
      <c r="Q36" s="59"/>
      <c r="R36" s="59"/>
      <c r="S36" s="59">
        <f t="shared" si="5"/>
        <v>0</v>
      </c>
      <c r="T36" s="47">
        <f t="shared" si="6"/>
        <v>66</v>
      </c>
      <c r="U36" s="45">
        <v>10</v>
      </c>
      <c r="V36" s="101">
        <v>10</v>
      </c>
      <c r="W36" s="46">
        <f t="shared" si="7"/>
        <v>46</v>
      </c>
      <c r="X36" s="29" t="str">
        <f t="shared" si="8"/>
        <v>Yếu</v>
      </c>
      <c r="Y36" s="60" t="s">
        <v>332</v>
      </c>
    </row>
    <row r="37" spans="1:25" ht="16.5" customHeight="1">
      <c r="A37" s="61">
        <f t="shared" si="9"/>
        <v>33</v>
      </c>
      <c r="B37" s="95" t="s">
        <v>726</v>
      </c>
      <c r="C37" s="96" t="s">
        <v>727</v>
      </c>
      <c r="D37" s="97" t="s">
        <v>64</v>
      </c>
      <c r="E37" s="57">
        <v>8</v>
      </c>
      <c r="F37" s="57">
        <v>10</v>
      </c>
      <c r="G37" s="68" t="str">
        <f>VLOOKUP(B37,'[9]Sheet1'!$B$10:$H$60,7,0)</f>
        <v>Trung bình</v>
      </c>
      <c r="H37" s="57">
        <f t="shared" si="2"/>
        <v>5</v>
      </c>
      <c r="I37" s="58">
        <f t="shared" si="0"/>
        <v>15</v>
      </c>
      <c r="J37" s="59">
        <v>25</v>
      </c>
      <c r="K37" s="58">
        <f t="shared" si="1"/>
        <v>25</v>
      </c>
      <c r="L37" s="59">
        <v>20</v>
      </c>
      <c r="M37" s="58">
        <f t="shared" si="3"/>
        <v>20</v>
      </c>
      <c r="N37" s="59">
        <v>20</v>
      </c>
      <c r="O37" s="58">
        <f t="shared" si="4"/>
        <v>20</v>
      </c>
      <c r="P37" s="59"/>
      <c r="Q37" s="59"/>
      <c r="R37" s="59"/>
      <c r="S37" s="59">
        <f t="shared" si="5"/>
        <v>0</v>
      </c>
      <c r="T37" s="47">
        <f t="shared" si="6"/>
        <v>80</v>
      </c>
      <c r="U37" s="45"/>
      <c r="V37" s="101"/>
      <c r="W37" s="46">
        <f t="shared" si="7"/>
        <v>80</v>
      </c>
      <c r="X37" s="29" t="str">
        <f t="shared" si="8"/>
        <v>Tốt</v>
      </c>
      <c r="Y37" s="62"/>
    </row>
    <row r="38" spans="1:25" ht="16.5" customHeight="1">
      <c r="A38" s="61">
        <f t="shared" si="9"/>
        <v>34</v>
      </c>
      <c r="B38" s="95" t="s">
        <v>728</v>
      </c>
      <c r="C38" s="96" t="s">
        <v>729</v>
      </c>
      <c r="D38" s="97" t="s">
        <v>65</v>
      </c>
      <c r="E38" s="57">
        <v>7</v>
      </c>
      <c r="F38" s="57">
        <v>3</v>
      </c>
      <c r="G38" s="68" t="str">
        <f>VLOOKUP(B38,'[9]Sheet1'!$B$10:$H$60,7,0)</f>
        <v>Trung bình</v>
      </c>
      <c r="H38" s="57">
        <f t="shared" si="2"/>
        <v>5</v>
      </c>
      <c r="I38" s="58">
        <f t="shared" si="0"/>
        <v>8</v>
      </c>
      <c r="J38" s="59">
        <v>25</v>
      </c>
      <c r="K38" s="58">
        <f t="shared" si="1"/>
        <v>25</v>
      </c>
      <c r="L38" s="59">
        <v>20</v>
      </c>
      <c r="M38" s="58">
        <f t="shared" si="3"/>
        <v>20</v>
      </c>
      <c r="N38" s="59">
        <v>20</v>
      </c>
      <c r="O38" s="58">
        <f t="shared" si="4"/>
        <v>20</v>
      </c>
      <c r="P38" s="59"/>
      <c r="Q38" s="59"/>
      <c r="R38" s="59"/>
      <c r="S38" s="59">
        <f t="shared" si="5"/>
        <v>0</v>
      </c>
      <c r="T38" s="47">
        <f t="shared" si="6"/>
        <v>73</v>
      </c>
      <c r="U38" s="45"/>
      <c r="V38" s="101"/>
      <c r="W38" s="46">
        <f t="shared" si="7"/>
        <v>73</v>
      </c>
      <c r="X38" s="29" t="str">
        <f t="shared" si="8"/>
        <v>Khá</v>
      </c>
      <c r="Y38" s="62"/>
    </row>
    <row r="39" spans="1:25" ht="16.5" customHeight="1">
      <c r="A39" s="61">
        <f t="shared" si="9"/>
        <v>35</v>
      </c>
      <c r="B39" s="95" t="s">
        <v>730</v>
      </c>
      <c r="C39" s="96" t="s">
        <v>731</v>
      </c>
      <c r="D39" s="97" t="s">
        <v>65</v>
      </c>
      <c r="E39" s="57">
        <v>2</v>
      </c>
      <c r="F39" s="57">
        <v>3</v>
      </c>
      <c r="G39" s="68" t="str">
        <f>VLOOKUP(B39,'[9]Sheet1'!$B$10:$H$60,7,0)</f>
        <v>Trung bình</v>
      </c>
      <c r="H39" s="57">
        <f t="shared" si="2"/>
        <v>5</v>
      </c>
      <c r="I39" s="58">
        <f t="shared" si="0"/>
        <v>8</v>
      </c>
      <c r="J39" s="59">
        <v>25</v>
      </c>
      <c r="K39" s="58">
        <f t="shared" si="1"/>
        <v>25</v>
      </c>
      <c r="L39" s="59">
        <v>20</v>
      </c>
      <c r="M39" s="58">
        <f t="shared" si="3"/>
        <v>20</v>
      </c>
      <c r="N39" s="59">
        <v>20</v>
      </c>
      <c r="O39" s="58">
        <f t="shared" si="4"/>
        <v>20</v>
      </c>
      <c r="P39" s="59"/>
      <c r="Q39" s="59"/>
      <c r="R39" s="59"/>
      <c r="S39" s="59">
        <f t="shared" si="5"/>
        <v>0</v>
      </c>
      <c r="T39" s="47">
        <f t="shared" si="6"/>
        <v>73</v>
      </c>
      <c r="U39" s="45"/>
      <c r="V39" s="101"/>
      <c r="W39" s="46">
        <f t="shared" si="7"/>
        <v>73</v>
      </c>
      <c r="X39" s="29" t="str">
        <f t="shared" si="8"/>
        <v>Khá</v>
      </c>
      <c r="Y39" s="60"/>
    </row>
    <row r="40" spans="1:25" ht="16.5" customHeight="1">
      <c r="A40" s="61">
        <f t="shared" si="9"/>
        <v>36</v>
      </c>
      <c r="B40" s="95" t="s">
        <v>732</v>
      </c>
      <c r="C40" s="96" t="s">
        <v>733</v>
      </c>
      <c r="D40" s="97" t="s">
        <v>103</v>
      </c>
      <c r="E40" s="57">
        <v>3</v>
      </c>
      <c r="F40" s="57">
        <v>3</v>
      </c>
      <c r="G40" s="68" t="str">
        <f>VLOOKUP(B40,'[9]Sheet1'!$B$10:$H$60,7,0)</f>
        <v>Yếu</v>
      </c>
      <c r="H40" s="57">
        <f t="shared" si="2"/>
        <v>3</v>
      </c>
      <c r="I40" s="58">
        <f t="shared" si="0"/>
        <v>6</v>
      </c>
      <c r="J40" s="59">
        <v>25</v>
      </c>
      <c r="K40" s="58">
        <f t="shared" si="1"/>
        <v>25</v>
      </c>
      <c r="L40" s="59">
        <v>20</v>
      </c>
      <c r="M40" s="58">
        <f t="shared" si="3"/>
        <v>20</v>
      </c>
      <c r="N40" s="59">
        <v>20</v>
      </c>
      <c r="O40" s="58">
        <f t="shared" si="4"/>
        <v>20</v>
      </c>
      <c r="P40" s="59"/>
      <c r="Q40" s="59"/>
      <c r="R40" s="59"/>
      <c r="S40" s="59">
        <f t="shared" si="5"/>
        <v>0</v>
      </c>
      <c r="T40" s="47">
        <f t="shared" si="6"/>
        <v>71</v>
      </c>
      <c r="U40" s="45">
        <v>10</v>
      </c>
      <c r="V40" s="101"/>
      <c r="W40" s="46">
        <f t="shared" si="7"/>
        <v>61</v>
      </c>
      <c r="X40" s="29" t="str">
        <f t="shared" si="8"/>
        <v>TB</v>
      </c>
      <c r="Y40" s="60" t="s">
        <v>332</v>
      </c>
    </row>
    <row r="41" spans="1:25" ht="16.5" customHeight="1">
      <c r="A41" s="61">
        <f t="shared" si="9"/>
        <v>37</v>
      </c>
      <c r="B41" s="95" t="s">
        <v>734</v>
      </c>
      <c r="C41" s="96" t="s">
        <v>735</v>
      </c>
      <c r="D41" s="97" t="s">
        <v>67</v>
      </c>
      <c r="E41" s="57">
        <v>2</v>
      </c>
      <c r="F41" s="57">
        <v>3</v>
      </c>
      <c r="G41" s="68" t="str">
        <f>VLOOKUP(B41,'[9]Sheet1'!$B$10:$H$60,7,0)</f>
        <v>Yếu</v>
      </c>
      <c r="H41" s="57">
        <f t="shared" si="2"/>
        <v>3</v>
      </c>
      <c r="I41" s="75">
        <f t="shared" si="0"/>
        <v>6</v>
      </c>
      <c r="J41" s="59">
        <v>25</v>
      </c>
      <c r="K41" s="75">
        <f t="shared" si="1"/>
        <v>25</v>
      </c>
      <c r="L41" s="59">
        <v>20</v>
      </c>
      <c r="M41" s="75">
        <f t="shared" si="3"/>
        <v>20</v>
      </c>
      <c r="N41" s="59">
        <v>20</v>
      </c>
      <c r="O41" s="58">
        <f t="shared" si="4"/>
        <v>20</v>
      </c>
      <c r="P41" s="76"/>
      <c r="Q41" s="76"/>
      <c r="R41" s="76"/>
      <c r="S41" s="59">
        <f t="shared" si="5"/>
        <v>0</v>
      </c>
      <c r="T41" s="77">
        <f t="shared" si="6"/>
        <v>71</v>
      </c>
      <c r="U41" s="78">
        <v>10</v>
      </c>
      <c r="V41" s="104">
        <v>10</v>
      </c>
      <c r="W41" s="46">
        <f t="shared" si="7"/>
        <v>51</v>
      </c>
      <c r="X41" s="29" t="str">
        <f t="shared" si="8"/>
        <v>TB</v>
      </c>
      <c r="Y41" s="62" t="s">
        <v>332</v>
      </c>
    </row>
    <row r="42" spans="1:25" ht="16.5" customHeight="1">
      <c r="A42" s="61">
        <f t="shared" si="9"/>
        <v>38</v>
      </c>
      <c r="B42" s="95" t="s">
        <v>736</v>
      </c>
      <c r="C42" s="96" t="s">
        <v>58</v>
      </c>
      <c r="D42" s="97" t="s">
        <v>108</v>
      </c>
      <c r="E42" s="57">
        <v>7</v>
      </c>
      <c r="F42" s="57">
        <v>10</v>
      </c>
      <c r="G42" s="68" t="str">
        <f>VLOOKUP(B42,'[9]Sheet1'!$B$10:$H$60,7,0)</f>
        <v>Trung bình</v>
      </c>
      <c r="H42" s="57">
        <f t="shared" si="2"/>
        <v>5</v>
      </c>
      <c r="I42" s="58">
        <f t="shared" si="0"/>
        <v>15</v>
      </c>
      <c r="J42" s="59">
        <v>25</v>
      </c>
      <c r="K42" s="58">
        <f t="shared" si="1"/>
        <v>25</v>
      </c>
      <c r="L42" s="59">
        <v>20</v>
      </c>
      <c r="M42" s="58">
        <f t="shared" si="3"/>
        <v>20</v>
      </c>
      <c r="N42" s="59">
        <v>20</v>
      </c>
      <c r="O42" s="58">
        <f t="shared" si="4"/>
        <v>20</v>
      </c>
      <c r="P42" s="59"/>
      <c r="Q42" s="59"/>
      <c r="R42" s="59"/>
      <c r="S42" s="59">
        <f t="shared" si="5"/>
        <v>0</v>
      </c>
      <c r="T42" s="47">
        <f t="shared" si="6"/>
        <v>80</v>
      </c>
      <c r="U42" s="45">
        <v>10</v>
      </c>
      <c r="V42" s="101"/>
      <c r="W42" s="46">
        <f t="shared" si="7"/>
        <v>70</v>
      </c>
      <c r="X42" s="29" t="str">
        <f t="shared" si="8"/>
        <v>Khá</v>
      </c>
      <c r="Y42" s="62" t="s">
        <v>332</v>
      </c>
    </row>
    <row r="43" spans="1:25" ht="16.5" customHeight="1">
      <c r="A43" s="61">
        <f t="shared" si="9"/>
        <v>39</v>
      </c>
      <c r="B43" s="95" t="s">
        <v>737</v>
      </c>
      <c r="C43" s="96" t="s">
        <v>128</v>
      </c>
      <c r="D43" s="97" t="s">
        <v>191</v>
      </c>
      <c r="E43" s="57"/>
      <c r="F43" s="57">
        <v>3</v>
      </c>
      <c r="G43" s="68" t="str">
        <f>VLOOKUP(B43,'[9]Sheet1'!$B$10:$H$60,7,0)</f>
        <v>Yếu</v>
      </c>
      <c r="H43" s="57">
        <f t="shared" si="2"/>
        <v>3</v>
      </c>
      <c r="I43" s="58">
        <f t="shared" si="0"/>
        <v>6</v>
      </c>
      <c r="J43" s="59"/>
      <c r="K43" s="58">
        <f t="shared" si="1"/>
        <v>0</v>
      </c>
      <c r="L43" s="59"/>
      <c r="M43" s="58">
        <f t="shared" si="3"/>
        <v>0</v>
      </c>
      <c r="N43" s="59"/>
      <c r="O43" s="58">
        <f t="shared" si="4"/>
        <v>0</v>
      </c>
      <c r="P43" s="59"/>
      <c r="Q43" s="59"/>
      <c r="R43" s="59"/>
      <c r="S43" s="59">
        <f t="shared" si="5"/>
        <v>0</v>
      </c>
      <c r="T43" s="47">
        <f t="shared" si="6"/>
        <v>6</v>
      </c>
      <c r="U43" s="100">
        <v>10</v>
      </c>
      <c r="V43" s="102"/>
      <c r="W43" s="46">
        <f t="shared" si="7"/>
        <v>-4</v>
      </c>
      <c r="X43" s="29" t="str">
        <f t="shared" si="8"/>
        <v>Kém</v>
      </c>
      <c r="Y43" s="62" t="s">
        <v>332</v>
      </c>
    </row>
    <row r="44" spans="1:25" ht="16.5" customHeight="1">
      <c r="A44" s="61">
        <f t="shared" si="9"/>
        <v>40</v>
      </c>
      <c r="B44" s="95" t="s">
        <v>738</v>
      </c>
      <c r="C44" s="96" t="s">
        <v>60</v>
      </c>
      <c r="D44" s="97" t="s">
        <v>212</v>
      </c>
      <c r="E44" s="57">
        <v>7</v>
      </c>
      <c r="F44" s="57">
        <v>3</v>
      </c>
      <c r="G44" s="68" t="str">
        <f>VLOOKUP(B44,'[9]Sheet1'!$B$10:$H$60,7,0)</f>
        <v>Trung bình</v>
      </c>
      <c r="H44" s="57">
        <f t="shared" si="2"/>
        <v>5</v>
      </c>
      <c r="I44" s="58">
        <f t="shared" si="0"/>
        <v>8</v>
      </c>
      <c r="J44" s="59">
        <v>25</v>
      </c>
      <c r="K44" s="58">
        <f t="shared" si="1"/>
        <v>25</v>
      </c>
      <c r="L44" s="59">
        <v>20</v>
      </c>
      <c r="M44" s="58">
        <f t="shared" si="3"/>
        <v>20</v>
      </c>
      <c r="N44" s="59">
        <v>20</v>
      </c>
      <c r="O44" s="58">
        <f t="shared" si="4"/>
        <v>20</v>
      </c>
      <c r="P44" s="59"/>
      <c r="Q44" s="59"/>
      <c r="R44" s="59"/>
      <c r="S44" s="59">
        <f t="shared" si="5"/>
        <v>0</v>
      </c>
      <c r="T44" s="47">
        <f t="shared" si="6"/>
        <v>73</v>
      </c>
      <c r="U44" s="45">
        <v>10</v>
      </c>
      <c r="V44" s="101"/>
      <c r="W44" s="46">
        <f t="shared" si="7"/>
        <v>63</v>
      </c>
      <c r="X44" s="29" t="str">
        <f t="shared" si="8"/>
        <v>TB</v>
      </c>
      <c r="Y44" s="60" t="s">
        <v>332</v>
      </c>
    </row>
    <row r="45" spans="1:25" ht="16.5" customHeight="1">
      <c r="A45" s="61">
        <f t="shared" si="9"/>
        <v>41</v>
      </c>
      <c r="B45" s="95" t="s">
        <v>739</v>
      </c>
      <c r="C45" s="96" t="s">
        <v>740</v>
      </c>
      <c r="D45" s="97" t="s">
        <v>741</v>
      </c>
      <c r="E45" s="57">
        <v>7</v>
      </c>
      <c r="F45" s="57">
        <v>3</v>
      </c>
      <c r="G45" s="68" t="str">
        <f>VLOOKUP(B45,'[9]Sheet1'!$B$10:$H$60,7,0)</f>
        <v>Yếu</v>
      </c>
      <c r="H45" s="57">
        <f t="shared" si="2"/>
        <v>3</v>
      </c>
      <c r="I45" s="58">
        <f t="shared" si="0"/>
        <v>6</v>
      </c>
      <c r="J45" s="59">
        <v>25</v>
      </c>
      <c r="K45" s="58">
        <f t="shared" si="1"/>
        <v>25</v>
      </c>
      <c r="L45" s="59">
        <v>19</v>
      </c>
      <c r="M45" s="58">
        <f t="shared" si="3"/>
        <v>19</v>
      </c>
      <c r="N45" s="59">
        <v>20</v>
      </c>
      <c r="O45" s="58">
        <f t="shared" si="4"/>
        <v>20</v>
      </c>
      <c r="P45" s="59"/>
      <c r="Q45" s="59"/>
      <c r="R45" s="59"/>
      <c r="S45" s="59">
        <f t="shared" si="5"/>
        <v>0</v>
      </c>
      <c r="T45" s="47">
        <f t="shared" si="6"/>
        <v>70</v>
      </c>
      <c r="U45" s="45">
        <v>10</v>
      </c>
      <c r="V45" s="101"/>
      <c r="W45" s="46">
        <f t="shared" si="7"/>
        <v>60</v>
      </c>
      <c r="X45" s="29" t="str">
        <f t="shared" si="8"/>
        <v>TB</v>
      </c>
      <c r="Y45" s="60" t="s">
        <v>332</v>
      </c>
    </row>
    <row r="46" spans="1:25" ht="16.5" customHeight="1">
      <c r="A46" s="61">
        <f t="shared" si="9"/>
        <v>42</v>
      </c>
      <c r="B46" s="95" t="s">
        <v>742</v>
      </c>
      <c r="C46" s="96" t="s">
        <v>743</v>
      </c>
      <c r="D46" s="97" t="s">
        <v>201</v>
      </c>
      <c r="E46" s="57">
        <v>7</v>
      </c>
      <c r="F46" s="57">
        <v>3</v>
      </c>
      <c r="G46" s="68" t="str">
        <f>VLOOKUP(B46,'[9]Sheet1'!$B$10:$H$60,7,0)</f>
        <v>Yếu</v>
      </c>
      <c r="H46" s="57">
        <f t="shared" si="2"/>
        <v>3</v>
      </c>
      <c r="I46" s="58">
        <f t="shared" si="0"/>
        <v>6</v>
      </c>
      <c r="J46" s="59">
        <v>25</v>
      </c>
      <c r="K46" s="58">
        <f t="shared" si="1"/>
        <v>25</v>
      </c>
      <c r="L46" s="59">
        <v>20</v>
      </c>
      <c r="M46" s="58">
        <f t="shared" si="3"/>
        <v>20</v>
      </c>
      <c r="N46" s="59">
        <v>20</v>
      </c>
      <c r="O46" s="58">
        <f t="shared" si="4"/>
        <v>20</v>
      </c>
      <c r="P46" s="59"/>
      <c r="Q46" s="59"/>
      <c r="R46" s="59"/>
      <c r="S46" s="59">
        <f t="shared" si="5"/>
        <v>0</v>
      </c>
      <c r="T46" s="47">
        <f t="shared" si="6"/>
        <v>71</v>
      </c>
      <c r="U46" s="45"/>
      <c r="V46" s="101"/>
      <c r="W46" s="46">
        <f t="shared" si="7"/>
        <v>71</v>
      </c>
      <c r="X46" s="29" t="str">
        <f t="shared" si="8"/>
        <v>Khá</v>
      </c>
      <c r="Y46" s="60"/>
    </row>
    <row r="47" spans="1:25" ht="16.5" customHeight="1">
      <c r="A47" s="61">
        <f t="shared" si="9"/>
        <v>43</v>
      </c>
      <c r="B47" s="95" t="s">
        <v>744</v>
      </c>
      <c r="C47" s="96" t="s">
        <v>745</v>
      </c>
      <c r="D47" s="97" t="s">
        <v>746</v>
      </c>
      <c r="E47" s="57">
        <v>7</v>
      </c>
      <c r="F47" s="57">
        <v>3</v>
      </c>
      <c r="G47" s="68" t="str">
        <f>VLOOKUP(B47,'[9]Sheet1'!$B$10:$H$60,7,0)</f>
        <v>Trung bình</v>
      </c>
      <c r="H47" s="57">
        <f t="shared" si="2"/>
        <v>5</v>
      </c>
      <c r="I47" s="58">
        <f t="shared" si="0"/>
        <v>8</v>
      </c>
      <c r="J47" s="59">
        <v>25</v>
      </c>
      <c r="K47" s="58">
        <f t="shared" si="1"/>
        <v>25</v>
      </c>
      <c r="L47" s="59">
        <v>20</v>
      </c>
      <c r="M47" s="58">
        <f t="shared" si="3"/>
        <v>20</v>
      </c>
      <c r="N47" s="59">
        <v>20</v>
      </c>
      <c r="O47" s="58">
        <f t="shared" si="4"/>
        <v>20</v>
      </c>
      <c r="P47" s="59"/>
      <c r="Q47" s="59"/>
      <c r="R47" s="59"/>
      <c r="S47" s="59">
        <f t="shared" si="5"/>
        <v>0</v>
      </c>
      <c r="T47" s="47">
        <f t="shared" si="6"/>
        <v>73</v>
      </c>
      <c r="U47" s="45"/>
      <c r="V47" s="101"/>
      <c r="W47" s="46">
        <f t="shared" si="7"/>
        <v>73</v>
      </c>
      <c r="X47" s="29" t="str">
        <f t="shared" si="8"/>
        <v>Khá</v>
      </c>
      <c r="Y47" s="60"/>
    </row>
    <row r="48" spans="1:25" ht="16.5" customHeight="1">
      <c r="A48" s="61">
        <f t="shared" si="9"/>
        <v>44</v>
      </c>
      <c r="B48" s="95" t="s">
        <v>747</v>
      </c>
      <c r="C48" s="96" t="s">
        <v>82</v>
      </c>
      <c r="D48" s="97" t="s">
        <v>168</v>
      </c>
      <c r="E48" s="57">
        <v>2</v>
      </c>
      <c r="F48" s="57">
        <v>3</v>
      </c>
      <c r="G48" s="68" t="str">
        <f>VLOOKUP(B48,'[9]Sheet1'!$B$10:$H$60,7,0)</f>
        <v>Yếu</v>
      </c>
      <c r="H48" s="57">
        <f t="shared" si="2"/>
        <v>3</v>
      </c>
      <c r="I48" s="58">
        <f t="shared" si="0"/>
        <v>6</v>
      </c>
      <c r="J48" s="59">
        <v>24</v>
      </c>
      <c r="K48" s="58">
        <f t="shared" si="1"/>
        <v>24</v>
      </c>
      <c r="L48" s="59">
        <v>16</v>
      </c>
      <c r="M48" s="58">
        <f t="shared" si="3"/>
        <v>16</v>
      </c>
      <c r="N48" s="59">
        <v>20</v>
      </c>
      <c r="O48" s="58">
        <f t="shared" si="4"/>
        <v>20</v>
      </c>
      <c r="P48" s="59"/>
      <c r="Q48" s="59"/>
      <c r="R48" s="59"/>
      <c r="S48" s="59">
        <f t="shared" si="5"/>
        <v>0</v>
      </c>
      <c r="T48" s="47">
        <f t="shared" si="6"/>
        <v>66</v>
      </c>
      <c r="U48" s="45">
        <v>10</v>
      </c>
      <c r="V48" s="101">
        <v>10</v>
      </c>
      <c r="W48" s="46">
        <f t="shared" si="7"/>
        <v>46</v>
      </c>
      <c r="X48" s="29" t="str">
        <f t="shared" si="8"/>
        <v>Yếu</v>
      </c>
      <c r="Y48" s="60" t="s">
        <v>332</v>
      </c>
    </row>
    <row r="49" spans="1:25" ht="16.5" customHeight="1">
      <c r="A49" s="61">
        <f t="shared" si="9"/>
        <v>45</v>
      </c>
      <c r="B49" s="95" t="s">
        <v>748</v>
      </c>
      <c r="C49" s="96" t="s">
        <v>92</v>
      </c>
      <c r="D49" s="97" t="s">
        <v>749</v>
      </c>
      <c r="E49" s="57">
        <v>3</v>
      </c>
      <c r="F49" s="57">
        <v>3</v>
      </c>
      <c r="G49" s="68" t="str">
        <f>VLOOKUP(B49,'[9]Sheet1'!$B$10:$H$60,7,0)</f>
        <v>Trung bình</v>
      </c>
      <c r="H49" s="57">
        <f t="shared" si="2"/>
        <v>5</v>
      </c>
      <c r="I49" s="58">
        <f t="shared" si="0"/>
        <v>8</v>
      </c>
      <c r="J49" s="59">
        <v>24</v>
      </c>
      <c r="K49" s="58">
        <f t="shared" si="1"/>
        <v>24</v>
      </c>
      <c r="L49" s="59">
        <v>18</v>
      </c>
      <c r="M49" s="58">
        <f t="shared" si="3"/>
        <v>18</v>
      </c>
      <c r="N49" s="59">
        <v>20</v>
      </c>
      <c r="O49" s="58">
        <f t="shared" si="4"/>
        <v>20</v>
      </c>
      <c r="P49" s="59"/>
      <c r="Q49" s="59"/>
      <c r="R49" s="59"/>
      <c r="S49" s="59">
        <f t="shared" si="5"/>
        <v>0</v>
      </c>
      <c r="T49" s="47">
        <f t="shared" si="6"/>
        <v>70</v>
      </c>
      <c r="U49" s="45">
        <v>10</v>
      </c>
      <c r="V49" s="101"/>
      <c r="W49" s="46">
        <f t="shared" si="7"/>
        <v>60</v>
      </c>
      <c r="X49" s="29" t="str">
        <f t="shared" si="8"/>
        <v>TB</v>
      </c>
      <c r="Y49" s="60" t="s">
        <v>332</v>
      </c>
    </row>
    <row r="50" spans="1:25" ht="16.5" customHeight="1">
      <c r="A50" s="61">
        <f t="shared" si="9"/>
        <v>46</v>
      </c>
      <c r="B50" s="95" t="s">
        <v>750</v>
      </c>
      <c r="C50" s="96" t="s">
        <v>751</v>
      </c>
      <c r="D50" s="97" t="s">
        <v>179</v>
      </c>
      <c r="E50" s="57"/>
      <c r="F50" s="57">
        <v>3</v>
      </c>
      <c r="G50" s="68" t="str">
        <f>VLOOKUP(B50,'[9]Sheet1'!$B$10:$H$60,7,0)</f>
        <v>Yếu</v>
      </c>
      <c r="H50" s="57">
        <f t="shared" si="2"/>
        <v>3</v>
      </c>
      <c r="I50" s="58">
        <f t="shared" si="0"/>
        <v>6</v>
      </c>
      <c r="J50" s="59"/>
      <c r="K50" s="58">
        <f t="shared" si="1"/>
        <v>0</v>
      </c>
      <c r="L50" s="59"/>
      <c r="M50" s="58">
        <f t="shared" si="3"/>
        <v>0</v>
      </c>
      <c r="N50" s="59"/>
      <c r="O50" s="58">
        <f t="shared" si="4"/>
        <v>0</v>
      </c>
      <c r="P50" s="59"/>
      <c r="Q50" s="59"/>
      <c r="R50" s="59"/>
      <c r="S50" s="59">
        <f t="shared" si="5"/>
        <v>0</v>
      </c>
      <c r="T50" s="47">
        <f t="shared" si="6"/>
        <v>6</v>
      </c>
      <c r="U50" s="45">
        <v>10</v>
      </c>
      <c r="V50" s="101">
        <v>10</v>
      </c>
      <c r="W50" s="46">
        <f t="shared" si="7"/>
        <v>-14</v>
      </c>
      <c r="X50" s="29" t="str">
        <f t="shared" si="8"/>
        <v>Kém</v>
      </c>
      <c r="Y50" s="62" t="s">
        <v>332</v>
      </c>
    </row>
    <row r="51" spans="1:25" ht="16.5" customHeight="1">
      <c r="A51" s="61">
        <f t="shared" si="9"/>
        <v>47</v>
      </c>
      <c r="B51" s="95" t="s">
        <v>752</v>
      </c>
      <c r="C51" s="96" t="s">
        <v>173</v>
      </c>
      <c r="D51" s="97" t="s">
        <v>95</v>
      </c>
      <c r="E51" s="57">
        <v>1</v>
      </c>
      <c r="F51" s="57">
        <v>3</v>
      </c>
      <c r="G51" s="68" t="str">
        <f>VLOOKUP(B51,'[9]Sheet1'!$B$10:$H$60,7,0)</f>
        <v>Yếu</v>
      </c>
      <c r="H51" s="57">
        <f t="shared" si="2"/>
        <v>3</v>
      </c>
      <c r="I51" s="58">
        <f t="shared" si="0"/>
        <v>6</v>
      </c>
      <c r="J51" s="59">
        <v>19</v>
      </c>
      <c r="K51" s="58">
        <f t="shared" si="1"/>
        <v>19</v>
      </c>
      <c r="L51" s="59">
        <v>19</v>
      </c>
      <c r="M51" s="58">
        <f t="shared" si="3"/>
        <v>19</v>
      </c>
      <c r="N51" s="59">
        <v>20</v>
      </c>
      <c r="O51" s="58">
        <f t="shared" si="4"/>
        <v>20</v>
      </c>
      <c r="P51" s="59"/>
      <c r="Q51" s="59"/>
      <c r="R51" s="59"/>
      <c r="S51" s="59">
        <f t="shared" si="5"/>
        <v>0</v>
      </c>
      <c r="T51" s="47">
        <f t="shared" si="6"/>
        <v>64</v>
      </c>
      <c r="U51" s="100"/>
      <c r="V51" s="102"/>
      <c r="W51" s="46">
        <f t="shared" si="7"/>
        <v>64</v>
      </c>
      <c r="X51" s="29" t="str">
        <f t="shared" si="8"/>
        <v>TB</v>
      </c>
      <c r="Y51" s="62"/>
    </row>
    <row r="52" spans="1:25" ht="16.5" customHeight="1">
      <c r="A52" s="61">
        <f t="shared" si="9"/>
        <v>48</v>
      </c>
      <c r="B52" s="95" t="s">
        <v>753</v>
      </c>
      <c r="C52" s="96" t="s">
        <v>754</v>
      </c>
      <c r="D52" s="97" t="s">
        <v>127</v>
      </c>
      <c r="E52" s="57">
        <v>7</v>
      </c>
      <c r="F52" s="57">
        <v>3</v>
      </c>
      <c r="G52" s="68" t="str">
        <f>VLOOKUP(B52,'[9]Sheet1'!$B$10:$H$60,7,0)</f>
        <v>Trung bình</v>
      </c>
      <c r="H52" s="57">
        <f t="shared" si="2"/>
        <v>5</v>
      </c>
      <c r="I52" s="58">
        <f t="shared" si="0"/>
        <v>8</v>
      </c>
      <c r="J52" s="59">
        <v>25</v>
      </c>
      <c r="K52" s="58">
        <f t="shared" si="1"/>
        <v>25</v>
      </c>
      <c r="L52" s="59">
        <v>20</v>
      </c>
      <c r="M52" s="58">
        <f t="shared" si="3"/>
        <v>20</v>
      </c>
      <c r="N52" s="59">
        <v>20</v>
      </c>
      <c r="O52" s="58">
        <f t="shared" si="4"/>
        <v>20</v>
      </c>
      <c r="P52" s="59"/>
      <c r="Q52" s="59"/>
      <c r="R52" s="59"/>
      <c r="S52" s="59">
        <f t="shared" si="5"/>
        <v>0</v>
      </c>
      <c r="T52" s="47">
        <f t="shared" si="6"/>
        <v>73</v>
      </c>
      <c r="U52" s="45">
        <v>10</v>
      </c>
      <c r="V52" s="101"/>
      <c r="W52" s="46">
        <f t="shared" si="7"/>
        <v>63</v>
      </c>
      <c r="X52" s="29" t="str">
        <f t="shared" si="8"/>
        <v>TB</v>
      </c>
      <c r="Y52" s="62" t="s">
        <v>332</v>
      </c>
    </row>
    <row r="53" spans="1:25" ht="16.5" customHeight="1">
      <c r="A53" s="61">
        <f t="shared" si="9"/>
        <v>49</v>
      </c>
      <c r="B53" s="95" t="s">
        <v>755</v>
      </c>
      <c r="C53" s="96" t="s">
        <v>53</v>
      </c>
      <c r="D53" s="97" t="s">
        <v>145</v>
      </c>
      <c r="E53" s="57">
        <v>3</v>
      </c>
      <c r="F53" s="57">
        <v>3</v>
      </c>
      <c r="G53" s="68" t="str">
        <f>VLOOKUP(B53,'[9]Sheet1'!$B$10:$H$60,7,0)</f>
        <v>Yếu</v>
      </c>
      <c r="H53" s="57">
        <f t="shared" si="2"/>
        <v>3</v>
      </c>
      <c r="I53" s="58">
        <f>ROUND((H53+F53),0)</f>
        <v>6</v>
      </c>
      <c r="J53" s="59">
        <v>25</v>
      </c>
      <c r="K53" s="58">
        <f>J53</f>
        <v>25</v>
      </c>
      <c r="L53" s="59">
        <v>20</v>
      </c>
      <c r="M53" s="58">
        <f>L53</f>
        <v>20</v>
      </c>
      <c r="N53" s="59">
        <v>20</v>
      </c>
      <c r="O53" s="58">
        <f>N53</f>
        <v>20</v>
      </c>
      <c r="P53" s="59"/>
      <c r="Q53" s="59"/>
      <c r="R53" s="59"/>
      <c r="S53" s="59">
        <f>P53+Q53+R53</f>
        <v>0</v>
      </c>
      <c r="T53" s="47">
        <f>ROUND((I53+K53+M53+O53+S53),0)</f>
        <v>71</v>
      </c>
      <c r="U53" s="45">
        <v>10</v>
      </c>
      <c r="V53" s="101"/>
      <c r="W53" s="46">
        <f t="shared" si="7"/>
        <v>61</v>
      </c>
      <c r="X53" s="29" t="str">
        <f t="shared" si="8"/>
        <v>TB</v>
      </c>
      <c r="Y53" s="62" t="s">
        <v>332</v>
      </c>
    </row>
    <row r="54" spans="1:25" ht="16.5" customHeight="1">
      <c r="A54" s="61">
        <f t="shared" si="9"/>
        <v>50</v>
      </c>
      <c r="B54" s="95" t="s">
        <v>756</v>
      </c>
      <c r="C54" s="96" t="s">
        <v>757</v>
      </c>
      <c r="D54" s="97" t="s">
        <v>81</v>
      </c>
      <c r="E54" s="73">
        <v>6</v>
      </c>
      <c r="F54" s="57">
        <v>3</v>
      </c>
      <c r="G54" s="68" t="str">
        <f>VLOOKUP(B54,'[9]Sheet1'!$B$10:$H$60,7,0)</f>
        <v>Yếu</v>
      </c>
      <c r="H54" s="57">
        <f t="shared" si="2"/>
        <v>3</v>
      </c>
      <c r="I54" s="58">
        <f>ROUND((H54+F54),0)</f>
        <v>6</v>
      </c>
      <c r="J54" s="59">
        <v>24</v>
      </c>
      <c r="K54" s="58">
        <f>J54</f>
        <v>24</v>
      </c>
      <c r="L54" s="59">
        <v>13</v>
      </c>
      <c r="M54" s="58">
        <f>L54</f>
        <v>13</v>
      </c>
      <c r="N54" s="59">
        <v>20</v>
      </c>
      <c r="O54" s="58">
        <f>N54</f>
        <v>20</v>
      </c>
      <c r="P54" s="59"/>
      <c r="Q54" s="59"/>
      <c r="R54" s="59"/>
      <c r="S54" s="59">
        <f>P54+Q54+R54</f>
        <v>0</v>
      </c>
      <c r="T54" s="47">
        <f>ROUND((I54+K54+M54+O54+S54),0)</f>
        <v>63</v>
      </c>
      <c r="U54" s="45">
        <v>10</v>
      </c>
      <c r="V54" s="101"/>
      <c r="W54" s="46">
        <f t="shared" si="7"/>
        <v>53</v>
      </c>
      <c r="X54" s="29" t="str">
        <f t="shared" si="8"/>
        <v>TB</v>
      </c>
      <c r="Y54" s="62" t="s">
        <v>332</v>
      </c>
    </row>
    <row r="55" spans="1:25" ht="16.5" customHeight="1">
      <c r="A55" s="61">
        <f t="shared" si="9"/>
        <v>51</v>
      </c>
      <c r="B55" s="118" t="s">
        <v>758</v>
      </c>
      <c r="C55" s="119" t="s">
        <v>171</v>
      </c>
      <c r="D55" s="120" t="s">
        <v>674</v>
      </c>
      <c r="E55" s="121">
        <v>2</v>
      </c>
      <c r="F55" s="74">
        <v>3</v>
      </c>
      <c r="G55" s="68" t="str">
        <f>VLOOKUP(B55,'[9]Sheet1'!$B$10:$H$60,7,0)</f>
        <v>Yếu</v>
      </c>
      <c r="H55" s="74">
        <f t="shared" si="2"/>
        <v>3</v>
      </c>
      <c r="I55" s="75">
        <f>ROUND((H55+F55),0)</f>
        <v>6</v>
      </c>
      <c r="J55" s="59">
        <v>24</v>
      </c>
      <c r="K55" s="75">
        <f>J55</f>
        <v>24</v>
      </c>
      <c r="L55" s="76">
        <v>17</v>
      </c>
      <c r="M55" s="75">
        <f>L55</f>
        <v>17</v>
      </c>
      <c r="N55" s="59">
        <v>20</v>
      </c>
      <c r="O55" s="75">
        <f>N55</f>
        <v>20</v>
      </c>
      <c r="P55" s="76"/>
      <c r="Q55" s="76"/>
      <c r="R55" s="76"/>
      <c r="S55" s="76">
        <f>P55+Q55+R55</f>
        <v>0</v>
      </c>
      <c r="T55" s="77">
        <f>ROUND((I55+K55+M55+O55+S55),0)</f>
        <v>67</v>
      </c>
      <c r="U55" s="78">
        <v>10</v>
      </c>
      <c r="V55" s="103"/>
      <c r="W55" s="122">
        <f t="shared" si="7"/>
        <v>57</v>
      </c>
      <c r="X55" s="79" t="str">
        <f t="shared" si="8"/>
        <v>TB</v>
      </c>
      <c r="Y55" s="123" t="s">
        <v>332</v>
      </c>
    </row>
    <row r="56" spans="1:25" s="117" customFormat="1" ht="16.5" customHeight="1">
      <c r="A56" s="107"/>
      <c r="B56" s="108"/>
      <c r="C56" s="109"/>
      <c r="D56" s="110"/>
      <c r="E56" s="111"/>
      <c r="F56" s="111"/>
      <c r="G56" s="112"/>
      <c r="H56" s="111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4"/>
      <c r="U56" s="114"/>
      <c r="V56" s="114"/>
      <c r="W56" s="114"/>
      <c r="X56" s="115"/>
      <c r="Y56" s="116"/>
    </row>
    <row r="57" spans="5:24" ht="21" customHeight="1">
      <c r="E57" s="34" t="s">
        <v>25</v>
      </c>
      <c r="F57" s="105"/>
      <c r="G57" s="43"/>
      <c r="H57" s="12"/>
      <c r="I57" s="10"/>
      <c r="J57" s="10"/>
      <c r="K57" s="10"/>
      <c r="L57" s="10"/>
      <c r="M57" s="10"/>
      <c r="N57" s="106"/>
      <c r="X57" s="43"/>
    </row>
    <row r="58" spans="4:25" ht="21" customHeight="1">
      <c r="D58" s="39" t="s">
        <v>47</v>
      </c>
      <c r="E58" s="37" t="s">
        <v>44</v>
      </c>
      <c r="F58" s="57"/>
      <c r="G58" s="66"/>
      <c r="H58" s="37"/>
      <c r="I58" s="35" t="s">
        <v>27</v>
      </c>
      <c r="J58" s="36" t="s">
        <v>19</v>
      </c>
      <c r="K58" s="36" t="s">
        <v>20</v>
      </c>
      <c r="L58" s="36" t="s">
        <v>5</v>
      </c>
      <c r="M58" s="36" t="s">
        <v>21</v>
      </c>
      <c r="N58" s="36" t="s">
        <v>22</v>
      </c>
      <c r="T58" s="136"/>
      <c r="U58" s="136"/>
      <c r="V58" s="136"/>
      <c r="W58" s="136"/>
      <c r="X58" s="136"/>
      <c r="Y58" s="136"/>
    </row>
    <row r="59" spans="4:25" ht="21" customHeight="1">
      <c r="D59" s="38" t="s">
        <v>46</v>
      </c>
      <c r="E59" s="13">
        <f>COUNTIF($X$5:$X$52,"XS")</f>
        <v>0</v>
      </c>
      <c r="F59" s="57"/>
      <c r="G59" s="66"/>
      <c r="H59" s="13"/>
      <c r="I59" s="13">
        <f>COUNTIF($X$5:$X$60,"tốt")</f>
        <v>4</v>
      </c>
      <c r="J59" s="13">
        <f>COUNTIF($X$5:$X$60,"KHÁ")</f>
        <v>18</v>
      </c>
      <c r="K59" s="13">
        <f>COUNTIF($X$5:$X$60,"TBK")</f>
        <v>0</v>
      </c>
      <c r="L59" s="13">
        <f>COUNTIF($X$5:$X$60,"TB")</f>
        <v>23</v>
      </c>
      <c r="M59" s="13">
        <f>COUNTIF($X$5:$X$60,"YẾU")</f>
        <v>2</v>
      </c>
      <c r="N59" s="13">
        <f>COUNTIF($X$5:$X$60,"KÉM")</f>
        <v>4</v>
      </c>
      <c r="O59" s="5">
        <f>SUM(E59:N59)</f>
        <v>51</v>
      </c>
      <c r="T59" s="158"/>
      <c r="U59" s="158"/>
      <c r="V59" s="158"/>
      <c r="W59" s="158"/>
      <c r="X59" s="158"/>
      <c r="Y59" s="158"/>
    </row>
    <row r="60" spans="4:24" ht="21" customHeight="1">
      <c r="D60" s="38" t="s">
        <v>45</v>
      </c>
      <c r="E60" s="52">
        <f>E59*100/$O$59</f>
        <v>0</v>
      </c>
      <c r="F60" s="67"/>
      <c r="G60" s="67"/>
      <c r="H60" s="67">
        <f>H59*100/62</f>
        <v>0</v>
      </c>
      <c r="I60" s="52">
        <f aca="true" t="shared" si="10" ref="I60:N60">I59*100/$O$59</f>
        <v>7.8431372549019605</v>
      </c>
      <c r="J60" s="52">
        <f t="shared" si="10"/>
        <v>35.294117647058826</v>
      </c>
      <c r="K60" s="52">
        <f t="shared" si="10"/>
        <v>0</v>
      </c>
      <c r="L60" s="52">
        <f t="shared" si="10"/>
        <v>45.09803921568628</v>
      </c>
      <c r="M60" s="52">
        <f t="shared" si="10"/>
        <v>3.9215686274509802</v>
      </c>
      <c r="N60" s="52">
        <f t="shared" si="10"/>
        <v>7.8431372549019605</v>
      </c>
      <c r="O60" s="42">
        <f>SUM(E60:N60)</f>
        <v>100.00000000000001</v>
      </c>
      <c r="T60" s="50"/>
      <c r="U60" s="51"/>
      <c r="V60" s="51"/>
      <c r="W60" s="49"/>
      <c r="X60" s="49"/>
    </row>
    <row r="61" spans="8:25" ht="15.75">
      <c r="H61" s="54"/>
      <c r="T61" s="136" t="s">
        <v>829</v>
      </c>
      <c r="U61" s="136"/>
      <c r="V61" s="136"/>
      <c r="W61" s="136"/>
      <c r="X61" s="136"/>
      <c r="Y61" s="136"/>
    </row>
    <row r="62" spans="9:25" ht="18.75">
      <c r="I62" s="55"/>
      <c r="J62" s="137" t="s">
        <v>114</v>
      </c>
      <c r="K62" s="137"/>
      <c r="L62" s="137"/>
      <c r="M62" s="137"/>
      <c r="T62" s="158" t="s">
        <v>827</v>
      </c>
      <c r="U62" s="158"/>
      <c r="V62" s="158"/>
      <c r="W62" s="158"/>
      <c r="X62" s="158"/>
      <c r="Y62" s="158"/>
    </row>
    <row r="63" spans="10:24" ht="18.75">
      <c r="J63" s="69"/>
      <c r="K63" s="69"/>
      <c r="L63" s="69"/>
      <c r="M63" s="69"/>
      <c r="T63" s="50"/>
      <c r="U63" s="51"/>
      <c r="V63" s="51"/>
      <c r="W63" s="49"/>
      <c r="X63" s="49"/>
    </row>
    <row r="64" spans="10:24" ht="39.75" customHeight="1">
      <c r="J64" s="69"/>
      <c r="K64" s="69"/>
      <c r="L64" s="69"/>
      <c r="M64" s="69"/>
      <c r="T64" s="6"/>
      <c r="U64" s="7"/>
      <c r="V64" s="7"/>
      <c r="W64" s="9"/>
      <c r="X64" s="11"/>
    </row>
    <row r="65" spans="10:25" ht="18.75">
      <c r="J65" s="70" t="s">
        <v>153</v>
      </c>
      <c r="K65" s="70"/>
      <c r="L65" s="70"/>
      <c r="M65" s="70"/>
      <c r="T65" s="137"/>
      <c r="U65" s="137"/>
      <c r="V65" s="137"/>
      <c r="W65" s="137"/>
      <c r="X65" s="137"/>
      <c r="Y65" s="137"/>
    </row>
    <row r="66" spans="20:25" ht="21" customHeight="1">
      <c r="T66" s="136"/>
      <c r="U66" s="136"/>
      <c r="V66" s="136"/>
      <c r="W66" s="136"/>
      <c r="X66" s="136"/>
      <c r="Y66" s="136"/>
    </row>
    <row r="67" spans="9:25" ht="21" customHeight="1">
      <c r="I67" s="2"/>
      <c r="J67" s="70"/>
      <c r="K67" s="70"/>
      <c r="L67" s="70"/>
      <c r="M67" s="70"/>
      <c r="T67" s="89"/>
      <c r="U67" s="89"/>
      <c r="V67" s="89"/>
      <c r="W67" s="89"/>
      <c r="X67" s="89"/>
      <c r="Y67" s="89"/>
    </row>
    <row r="68" spans="9:24" ht="21" customHeight="1" hidden="1">
      <c r="I68" s="92" t="s">
        <v>152</v>
      </c>
      <c r="J68" s="69"/>
      <c r="K68" s="69"/>
      <c r="L68" s="69"/>
      <c r="M68" s="69"/>
      <c r="T68" s="50"/>
      <c r="U68" s="51"/>
      <c r="V68" s="51"/>
      <c r="W68" s="49"/>
      <c r="X68" s="49"/>
    </row>
    <row r="69" spans="10:24" ht="21" customHeight="1">
      <c r="J69" s="69"/>
      <c r="K69" s="69"/>
      <c r="L69" s="69"/>
      <c r="M69" s="69"/>
      <c r="T69" s="6"/>
      <c r="U69" s="7"/>
      <c r="V69" s="7"/>
      <c r="W69" s="9"/>
      <c r="X69" s="11"/>
    </row>
    <row r="70" spans="10:25" ht="19.5">
      <c r="J70" s="70"/>
      <c r="K70" s="70"/>
      <c r="L70" s="70"/>
      <c r="M70" s="70"/>
      <c r="T70" s="161"/>
      <c r="U70" s="161"/>
      <c r="V70" s="161"/>
      <c r="W70" s="161"/>
      <c r="X70" s="161"/>
      <c r="Y70" s="161"/>
    </row>
  </sheetData>
  <sheetProtection/>
  <mergeCells count="21">
    <mergeCell ref="J62:M62"/>
    <mergeCell ref="T66:Y66"/>
    <mergeCell ref="T65:Y65"/>
    <mergeCell ref="E3:I3"/>
    <mergeCell ref="D3:D4"/>
    <mergeCell ref="T62:Y62"/>
    <mergeCell ref="J3:K3"/>
    <mergeCell ref="T70:Y70"/>
    <mergeCell ref="P3:S3"/>
    <mergeCell ref="T3:X3"/>
    <mergeCell ref="T59:Y59"/>
    <mergeCell ref="T61:Y61"/>
    <mergeCell ref="AB5:AE5"/>
    <mergeCell ref="T58:Y58"/>
    <mergeCell ref="A1:Y1"/>
    <mergeCell ref="A2:Y2"/>
    <mergeCell ref="A3:A4"/>
    <mergeCell ref="B3:B4"/>
    <mergeCell ref="C3:C4"/>
    <mergeCell ref="L3:M3"/>
    <mergeCell ref="N3:O3"/>
  </mergeCells>
  <printOptions/>
  <pageMargins left="0.41" right="0" top="0.39" bottom="0" header="0.67" footer="0.511811023622047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E63"/>
  <sheetViews>
    <sheetView zoomScalePageLayoutView="0" workbookViewId="0" topLeftCell="A1">
      <pane xSplit="4" ySplit="4" topLeftCell="G1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24" sqref="C24"/>
    </sheetView>
  </sheetViews>
  <sheetFormatPr defaultColWidth="8.796875" defaultRowHeight="15"/>
  <cols>
    <col min="1" max="1" width="3.59765625" style="9" customWidth="1"/>
    <col min="2" max="2" width="13.69921875" style="85" bestFit="1" customWidth="1"/>
    <col min="3" max="3" width="16.8984375" style="6" customWidth="1"/>
    <col min="4" max="4" width="6.8984375" style="32" customWidth="1"/>
    <col min="5" max="5" width="4.59765625" style="8" customWidth="1"/>
    <col min="6" max="6" width="4.3984375" style="8" bestFit="1" customWidth="1"/>
    <col min="7" max="7" width="7.5" style="8" bestFit="1" customWidth="1"/>
    <col min="8" max="8" width="2.19921875" style="8" bestFit="1" customWidth="1"/>
    <col min="9" max="9" width="4.8984375" style="8" customWidth="1"/>
    <col min="10" max="10" width="4.8984375" style="2" customWidth="1"/>
    <col min="11" max="11" width="4.19921875" style="2" customWidth="1"/>
    <col min="12" max="13" width="3.8984375" style="2" customWidth="1"/>
    <col min="14" max="14" width="5.09765625" style="2" customWidth="1"/>
    <col min="15" max="15" width="4.5" style="2" customWidth="1"/>
    <col min="16" max="17" width="3.8984375" style="2" customWidth="1"/>
    <col min="18" max="18" width="4.59765625" style="2" bestFit="1" customWidth="1"/>
    <col min="19" max="19" width="7.3984375" style="2" customWidth="1"/>
    <col min="20" max="20" width="4.59765625" style="4" customWidth="1"/>
    <col min="21" max="22" width="4.3984375" style="4" customWidth="1"/>
    <col min="23" max="23" width="5.09765625" style="4" customWidth="1"/>
    <col min="24" max="24" width="5.3984375" style="4" customWidth="1"/>
    <col min="25" max="25" width="24.5" style="4" customWidth="1"/>
    <col min="26" max="16384" width="9" style="2" customWidth="1"/>
  </cols>
  <sheetData>
    <row r="1" spans="1:25" s="15" customFormat="1" ht="23.25" customHeight="1">
      <c r="A1" s="145" t="s">
        <v>951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s="15" customFormat="1" ht="15.75" customHeight="1">
      <c r="A2" s="154" t="s">
        <v>818</v>
      </c>
      <c r="B2" s="154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 s="30" customFormat="1" ht="17.25" customHeight="1">
      <c r="A3" s="149" t="s">
        <v>14</v>
      </c>
      <c r="B3" s="159" t="s">
        <v>50</v>
      </c>
      <c r="C3" s="143" t="s">
        <v>24</v>
      </c>
      <c r="D3" s="156" t="s">
        <v>15</v>
      </c>
      <c r="E3" s="151" t="s">
        <v>824</v>
      </c>
      <c r="F3" s="152"/>
      <c r="G3" s="152"/>
      <c r="H3" s="152"/>
      <c r="I3" s="153"/>
      <c r="J3" s="140" t="s">
        <v>1</v>
      </c>
      <c r="K3" s="141"/>
      <c r="L3" s="140" t="s">
        <v>2</v>
      </c>
      <c r="M3" s="141"/>
      <c r="N3" s="140" t="s">
        <v>825</v>
      </c>
      <c r="O3" s="141"/>
      <c r="P3" s="140" t="s">
        <v>4</v>
      </c>
      <c r="Q3" s="142"/>
      <c r="R3" s="142"/>
      <c r="S3" s="141"/>
      <c r="T3" s="146" t="s">
        <v>23</v>
      </c>
      <c r="U3" s="147"/>
      <c r="V3" s="147"/>
      <c r="W3" s="147"/>
      <c r="X3" s="148"/>
      <c r="Y3" s="17" t="s">
        <v>16</v>
      </c>
    </row>
    <row r="4" spans="1:25" s="11" customFormat="1" ht="18.75" customHeight="1">
      <c r="A4" s="150"/>
      <c r="B4" s="160"/>
      <c r="C4" s="144"/>
      <c r="D4" s="157"/>
      <c r="E4" s="31" t="s">
        <v>17</v>
      </c>
      <c r="F4" s="31" t="s">
        <v>18</v>
      </c>
      <c r="G4" s="31"/>
      <c r="H4" s="31" t="s">
        <v>49</v>
      </c>
      <c r="I4" s="40" t="s">
        <v>18</v>
      </c>
      <c r="J4" s="18" t="s">
        <v>17</v>
      </c>
      <c r="K4" s="41" t="s">
        <v>18</v>
      </c>
      <c r="L4" s="18" t="s">
        <v>17</v>
      </c>
      <c r="M4" s="41" t="s">
        <v>18</v>
      </c>
      <c r="N4" s="18" t="s">
        <v>17</v>
      </c>
      <c r="O4" s="41" t="s">
        <v>18</v>
      </c>
      <c r="P4" s="18" t="s">
        <v>118</v>
      </c>
      <c r="Q4" s="18" t="s">
        <v>119</v>
      </c>
      <c r="R4" s="18" t="s">
        <v>120</v>
      </c>
      <c r="S4" s="71" t="s">
        <v>122</v>
      </c>
      <c r="T4" s="72" t="s">
        <v>115</v>
      </c>
      <c r="U4" s="72" t="s">
        <v>116</v>
      </c>
      <c r="V4" s="72" t="s">
        <v>823</v>
      </c>
      <c r="W4" s="41" t="s">
        <v>117</v>
      </c>
      <c r="X4" s="48" t="s">
        <v>47</v>
      </c>
      <c r="Y4" s="16"/>
    </row>
    <row r="5" spans="1:31" ht="15.75" customHeight="1">
      <c r="A5" s="56">
        <v>1</v>
      </c>
      <c r="B5" s="95" t="s">
        <v>759</v>
      </c>
      <c r="C5" s="96" t="s">
        <v>58</v>
      </c>
      <c r="D5" s="97" t="s">
        <v>28</v>
      </c>
      <c r="E5" s="57"/>
      <c r="F5" s="57"/>
      <c r="G5" s="68" t="str">
        <f>VLOOKUP(B5,'[10]Sheet1'!$B$10:$H$50,7,0)</f>
        <v>Yếu</v>
      </c>
      <c r="H5" s="57">
        <f>IF(G5="Kém",1,IF(G5="Yếu",3,IF(G5="Trung bình",5,IF(G5="tbk",7,IF(G5="Khá",8,IF(G5="Giỏi",9,IF(G5="xuất sắc",10)))))))</f>
        <v>3</v>
      </c>
      <c r="I5" s="58">
        <f aca="true" t="shared" si="0" ref="I5:I45">ROUND((H5+F5),0)</f>
        <v>3</v>
      </c>
      <c r="J5" s="59"/>
      <c r="K5" s="58">
        <f aca="true" t="shared" si="1" ref="K5:K45">J5</f>
        <v>0</v>
      </c>
      <c r="L5" s="59"/>
      <c r="M5" s="58">
        <f>L5</f>
        <v>0</v>
      </c>
      <c r="N5" s="59"/>
      <c r="O5" s="58">
        <f>N5</f>
        <v>0</v>
      </c>
      <c r="P5" s="59"/>
      <c r="Q5" s="59"/>
      <c r="R5" s="59"/>
      <c r="S5" s="59">
        <f>P5+Q5+R5</f>
        <v>0</v>
      </c>
      <c r="T5" s="47">
        <f>ROUND((I5+K5+M5+O5+S5),0)</f>
        <v>3</v>
      </c>
      <c r="U5" s="45">
        <v>10</v>
      </c>
      <c r="V5" s="101"/>
      <c r="W5" s="46">
        <f>T5-U5-V5</f>
        <v>-7</v>
      </c>
      <c r="X5" s="29" t="str">
        <f>IF(W5&lt;35,"Kém",IF(W5&lt;50,"Yếu",IF(W5&lt;65,"TB",IF(W5&lt;80,"Khá",IF(W5&lt;90,"Tốt","XS")))))</f>
        <v>Kém</v>
      </c>
      <c r="Y5" s="60" t="s">
        <v>332</v>
      </c>
      <c r="AB5" s="162"/>
      <c r="AC5" s="162"/>
      <c r="AD5" s="162"/>
      <c r="AE5" s="162"/>
    </row>
    <row r="6" spans="1:28" ht="15.75" customHeight="1">
      <c r="A6" s="61">
        <f>A5+1</f>
        <v>2</v>
      </c>
      <c r="B6" s="95" t="s">
        <v>760</v>
      </c>
      <c r="C6" s="96" t="s">
        <v>761</v>
      </c>
      <c r="D6" s="97" t="s">
        <v>28</v>
      </c>
      <c r="E6" s="57"/>
      <c r="F6" s="57"/>
      <c r="G6" s="68" t="str">
        <f>VLOOKUP(B6,'[10]Sheet1'!$B$10:$H$50,7,0)</f>
        <v>Yếu</v>
      </c>
      <c r="H6" s="57">
        <f aca="true" t="shared" si="2" ref="H6:H45">IF(G6="Kém",1,IF(G6="Yếu",3,IF(G6="Trung bình",5,IF(G6="tbk",7,IF(G6="Khá",8,IF(G6="Giỏi",9,IF(G6="xuất sắc",10)))))))</f>
        <v>3</v>
      </c>
      <c r="I6" s="58">
        <f t="shared" si="0"/>
        <v>3</v>
      </c>
      <c r="J6" s="59"/>
      <c r="K6" s="58">
        <f t="shared" si="1"/>
        <v>0</v>
      </c>
      <c r="L6" s="59"/>
      <c r="M6" s="58">
        <f aca="true" t="shared" si="3" ref="M6:M45">L6</f>
        <v>0</v>
      </c>
      <c r="N6" s="59"/>
      <c r="O6" s="58">
        <f aca="true" t="shared" si="4" ref="O6:O45">N6</f>
        <v>0</v>
      </c>
      <c r="P6" s="59"/>
      <c r="Q6" s="59"/>
      <c r="R6" s="59"/>
      <c r="S6" s="59">
        <f aca="true" t="shared" si="5" ref="S6:S45">P6+Q6+R6</f>
        <v>0</v>
      </c>
      <c r="T6" s="47">
        <f aca="true" t="shared" si="6" ref="T6:T45">ROUND((I6+K6+M6+O6+S6),0)</f>
        <v>3</v>
      </c>
      <c r="U6" s="45">
        <v>10</v>
      </c>
      <c r="V6" s="101"/>
      <c r="W6" s="46">
        <f aca="true" t="shared" si="7" ref="W6:W45">T6-U6-V6</f>
        <v>-7</v>
      </c>
      <c r="X6" s="29" t="str">
        <f aca="true" t="shared" si="8" ref="X6:X45">IF(W6&lt;35,"Kém",IF(W6&lt;50,"Yếu",IF(W6&lt;65,"TB",IF(W6&lt;80,"Khá",IF(W6&lt;90,"Tốt","XS")))))</f>
        <v>Kém</v>
      </c>
      <c r="Y6" s="62" t="s">
        <v>332</v>
      </c>
      <c r="Z6" s="3"/>
      <c r="AA6" s="3"/>
      <c r="AB6" s="3"/>
    </row>
    <row r="7" spans="1:25" ht="15.75" customHeight="1">
      <c r="A7" s="61">
        <f aca="true" t="shared" si="9" ref="A7:A45">A6+1</f>
        <v>3</v>
      </c>
      <c r="B7" s="95" t="s">
        <v>762</v>
      </c>
      <c r="C7" s="96" t="s">
        <v>763</v>
      </c>
      <c r="D7" s="97" t="s">
        <v>26</v>
      </c>
      <c r="E7" s="57">
        <v>3</v>
      </c>
      <c r="F7" s="57">
        <v>3</v>
      </c>
      <c r="G7" s="68" t="str">
        <f>VLOOKUP(B7,'[10]Sheet1'!$B$10:$H$50,7,0)</f>
        <v>Giỏi</v>
      </c>
      <c r="H7" s="57">
        <f t="shared" si="2"/>
        <v>9</v>
      </c>
      <c r="I7" s="58">
        <f t="shared" si="0"/>
        <v>12</v>
      </c>
      <c r="J7" s="59">
        <v>25</v>
      </c>
      <c r="K7" s="58">
        <f t="shared" si="1"/>
        <v>25</v>
      </c>
      <c r="L7" s="59">
        <v>20</v>
      </c>
      <c r="M7" s="58">
        <f t="shared" si="3"/>
        <v>20</v>
      </c>
      <c r="N7" s="59">
        <v>23</v>
      </c>
      <c r="O7" s="58">
        <f t="shared" si="4"/>
        <v>23</v>
      </c>
      <c r="P7" s="59">
        <v>10</v>
      </c>
      <c r="Q7" s="59"/>
      <c r="R7" s="59"/>
      <c r="S7" s="59">
        <f t="shared" si="5"/>
        <v>10</v>
      </c>
      <c r="T7" s="47">
        <f t="shared" si="6"/>
        <v>90</v>
      </c>
      <c r="U7" s="45"/>
      <c r="V7" s="101"/>
      <c r="W7" s="46">
        <f t="shared" si="7"/>
        <v>90</v>
      </c>
      <c r="X7" s="29" t="str">
        <f t="shared" si="8"/>
        <v>XS</v>
      </c>
      <c r="Y7" s="62"/>
    </row>
    <row r="8" spans="1:25" ht="16.5" customHeight="1">
      <c r="A8" s="61">
        <f t="shared" si="9"/>
        <v>4</v>
      </c>
      <c r="B8" s="95" t="s">
        <v>764</v>
      </c>
      <c r="C8" s="96" t="s">
        <v>70</v>
      </c>
      <c r="D8" s="97" t="s">
        <v>170</v>
      </c>
      <c r="E8" s="57">
        <v>3</v>
      </c>
      <c r="F8" s="57">
        <v>3</v>
      </c>
      <c r="G8" s="68" t="str">
        <f>VLOOKUP(B8,'[10]Sheet1'!$B$10:$H$50,7,0)</f>
        <v>Khá</v>
      </c>
      <c r="H8" s="57">
        <f t="shared" si="2"/>
        <v>8</v>
      </c>
      <c r="I8" s="58">
        <f t="shared" si="0"/>
        <v>11</v>
      </c>
      <c r="J8" s="59">
        <v>25</v>
      </c>
      <c r="K8" s="58">
        <f t="shared" si="1"/>
        <v>25</v>
      </c>
      <c r="L8" s="59">
        <v>20</v>
      </c>
      <c r="M8" s="58">
        <f t="shared" si="3"/>
        <v>20</v>
      </c>
      <c r="N8" s="59">
        <v>24</v>
      </c>
      <c r="O8" s="58">
        <f t="shared" si="4"/>
        <v>24</v>
      </c>
      <c r="P8" s="59">
        <v>8</v>
      </c>
      <c r="Q8" s="59"/>
      <c r="R8" s="59"/>
      <c r="S8" s="59">
        <f t="shared" si="5"/>
        <v>8</v>
      </c>
      <c r="T8" s="47">
        <f t="shared" si="6"/>
        <v>88</v>
      </c>
      <c r="U8" s="45"/>
      <c r="V8" s="101"/>
      <c r="W8" s="46">
        <f t="shared" si="7"/>
        <v>88</v>
      </c>
      <c r="X8" s="29" t="str">
        <f t="shared" si="8"/>
        <v>Tốt</v>
      </c>
      <c r="Y8" s="62"/>
    </row>
    <row r="9" spans="1:25" ht="16.5" customHeight="1">
      <c r="A9" s="61">
        <f t="shared" si="9"/>
        <v>5</v>
      </c>
      <c r="B9" s="95" t="s">
        <v>765</v>
      </c>
      <c r="C9" s="96" t="s">
        <v>363</v>
      </c>
      <c r="D9" s="97" t="s">
        <v>209</v>
      </c>
      <c r="E9" s="57">
        <v>3</v>
      </c>
      <c r="F9" s="57">
        <v>3</v>
      </c>
      <c r="G9" s="68" t="str">
        <f>VLOOKUP(B9,'[10]Sheet1'!$B$10:$H$50,7,0)</f>
        <v>Trung bình</v>
      </c>
      <c r="H9" s="57">
        <f t="shared" si="2"/>
        <v>5</v>
      </c>
      <c r="I9" s="58">
        <f t="shared" si="0"/>
        <v>8</v>
      </c>
      <c r="J9" s="59">
        <v>25</v>
      </c>
      <c r="K9" s="58">
        <f t="shared" si="1"/>
        <v>25</v>
      </c>
      <c r="L9" s="59">
        <v>20</v>
      </c>
      <c r="M9" s="58">
        <f t="shared" si="3"/>
        <v>20</v>
      </c>
      <c r="N9" s="59">
        <v>22</v>
      </c>
      <c r="O9" s="58">
        <f t="shared" si="4"/>
        <v>22</v>
      </c>
      <c r="P9" s="59"/>
      <c r="Q9" s="59"/>
      <c r="R9" s="59"/>
      <c r="S9" s="59">
        <f t="shared" si="5"/>
        <v>0</v>
      </c>
      <c r="T9" s="47">
        <f t="shared" si="6"/>
        <v>75</v>
      </c>
      <c r="U9" s="100"/>
      <c r="V9" s="102"/>
      <c r="W9" s="46">
        <f t="shared" si="7"/>
        <v>75</v>
      </c>
      <c r="X9" s="29" t="str">
        <f t="shared" si="8"/>
        <v>Khá</v>
      </c>
      <c r="Y9" s="60"/>
    </row>
    <row r="10" spans="1:25" ht="16.5" customHeight="1">
      <c r="A10" s="61">
        <f t="shared" si="9"/>
        <v>6</v>
      </c>
      <c r="B10" s="95" t="s">
        <v>766</v>
      </c>
      <c r="C10" s="96" t="s">
        <v>625</v>
      </c>
      <c r="D10" s="97" t="s">
        <v>209</v>
      </c>
      <c r="E10" s="57">
        <v>2</v>
      </c>
      <c r="F10" s="57">
        <v>2</v>
      </c>
      <c r="G10" s="68" t="str">
        <f>VLOOKUP(B10,'[10]Sheet1'!$B$10:$H$50,7,0)</f>
        <v>Khá</v>
      </c>
      <c r="H10" s="57">
        <f t="shared" si="2"/>
        <v>8</v>
      </c>
      <c r="I10" s="58">
        <f t="shared" si="0"/>
        <v>10</v>
      </c>
      <c r="J10" s="59">
        <v>24</v>
      </c>
      <c r="K10" s="58">
        <f t="shared" si="1"/>
        <v>24</v>
      </c>
      <c r="L10" s="59">
        <v>20</v>
      </c>
      <c r="M10" s="58">
        <f t="shared" si="3"/>
        <v>20</v>
      </c>
      <c r="N10" s="59">
        <v>23</v>
      </c>
      <c r="O10" s="58">
        <f t="shared" si="4"/>
        <v>23</v>
      </c>
      <c r="P10" s="59"/>
      <c r="Q10" s="59"/>
      <c r="R10" s="59"/>
      <c r="S10" s="59">
        <f t="shared" si="5"/>
        <v>0</v>
      </c>
      <c r="T10" s="47">
        <f t="shared" si="6"/>
        <v>77</v>
      </c>
      <c r="U10" s="100"/>
      <c r="V10" s="102"/>
      <c r="W10" s="46">
        <f t="shared" si="7"/>
        <v>77</v>
      </c>
      <c r="X10" s="29" t="str">
        <f t="shared" si="8"/>
        <v>Khá</v>
      </c>
      <c r="Y10" s="60"/>
    </row>
    <row r="11" spans="1:25" ht="16.5" customHeight="1">
      <c r="A11" s="61">
        <f t="shared" si="9"/>
        <v>7</v>
      </c>
      <c r="B11" s="95" t="s">
        <v>767</v>
      </c>
      <c r="C11" s="96" t="s">
        <v>211</v>
      </c>
      <c r="D11" s="97" t="s">
        <v>123</v>
      </c>
      <c r="E11" s="57">
        <v>3</v>
      </c>
      <c r="F11" s="57">
        <v>3</v>
      </c>
      <c r="G11" s="68" t="str">
        <f>VLOOKUP(B11,'[10]Sheet1'!$B$10:$H$50,7,0)</f>
        <v>Trung bình</v>
      </c>
      <c r="H11" s="57">
        <f t="shared" si="2"/>
        <v>5</v>
      </c>
      <c r="I11" s="58">
        <f t="shared" si="0"/>
        <v>8</v>
      </c>
      <c r="J11" s="59">
        <v>23</v>
      </c>
      <c r="K11" s="58">
        <f t="shared" si="1"/>
        <v>23</v>
      </c>
      <c r="L11" s="59">
        <v>20</v>
      </c>
      <c r="M11" s="58">
        <f t="shared" si="3"/>
        <v>20</v>
      </c>
      <c r="N11" s="59">
        <v>23</v>
      </c>
      <c r="O11" s="58">
        <f t="shared" si="4"/>
        <v>23</v>
      </c>
      <c r="P11" s="59"/>
      <c r="Q11" s="59"/>
      <c r="R11" s="59"/>
      <c r="S11" s="59">
        <f t="shared" si="5"/>
        <v>0</v>
      </c>
      <c r="T11" s="47">
        <f t="shared" si="6"/>
        <v>74</v>
      </c>
      <c r="U11" s="100"/>
      <c r="V11" s="102"/>
      <c r="W11" s="46">
        <f t="shared" si="7"/>
        <v>74</v>
      </c>
      <c r="X11" s="29" t="str">
        <f t="shared" si="8"/>
        <v>Khá</v>
      </c>
      <c r="Y11" s="60"/>
    </row>
    <row r="12" spans="1:25" ht="16.5" customHeight="1">
      <c r="A12" s="61">
        <f t="shared" si="9"/>
        <v>8</v>
      </c>
      <c r="B12" s="95" t="s">
        <v>768</v>
      </c>
      <c r="C12" s="96" t="s">
        <v>139</v>
      </c>
      <c r="D12" s="97" t="s">
        <v>83</v>
      </c>
      <c r="E12" s="57">
        <v>3</v>
      </c>
      <c r="F12" s="57">
        <v>3</v>
      </c>
      <c r="G12" s="68" t="str">
        <f>VLOOKUP(B12,'[10]Sheet1'!$B$10:$H$50,7,0)</f>
        <v>Yếu</v>
      </c>
      <c r="H12" s="57">
        <f t="shared" si="2"/>
        <v>3</v>
      </c>
      <c r="I12" s="58">
        <f t="shared" si="0"/>
        <v>6</v>
      </c>
      <c r="J12" s="59">
        <v>23</v>
      </c>
      <c r="K12" s="58">
        <f t="shared" si="1"/>
        <v>23</v>
      </c>
      <c r="L12" s="59">
        <v>20</v>
      </c>
      <c r="M12" s="58">
        <f t="shared" si="3"/>
        <v>20</v>
      </c>
      <c r="N12" s="59">
        <v>25</v>
      </c>
      <c r="O12" s="58">
        <f t="shared" si="4"/>
        <v>25</v>
      </c>
      <c r="P12" s="59">
        <v>8</v>
      </c>
      <c r="Q12" s="59"/>
      <c r="R12" s="59"/>
      <c r="S12" s="59">
        <f t="shared" si="5"/>
        <v>8</v>
      </c>
      <c r="T12" s="47">
        <f t="shared" si="6"/>
        <v>82</v>
      </c>
      <c r="U12" s="100"/>
      <c r="V12" s="102"/>
      <c r="W12" s="46">
        <f t="shared" si="7"/>
        <v>82</v>
      </c>
      <c r="X12" s="29" t="str">
        <f t="shared" si="8"/>
        <v>Tốt</v>
      </c>
      <c r="Y12" s="60"/>
    </row>
    <row r="13" spans="1:25" ht="16.5" customHeight="1">
      <c r="A13" s="61">
        <f t="shared" si="9"/>
        <v>9</v>
      </c>
      <c r="B13" s="95" t="s">
        <v>769</v>
      </c>
      <c r="C13" s="96" t="s">
        <v>770</v>
      </c>
      <c r="D13" s="97" t="s">
        <v>83</v>
      </c>
      <c r="E13" s="57">
        <v>2</v>
      </c>
      <c r="F13" s="57">
        <v>2</v>
      </c>
      <c r="G13" s="68" t="str">
        <f>VLOOKUP(B13,'[10]Sheet1'!$B$10:$H$50,7,0)</f>
        <v>Yếu</v>
      </c>
      <c r="H13" s="57">
        <f t="shared" si="2"/>
        <v>3</v>
      </c>
      <c r="I13" s="58">
        <f t="shared" si="0"/>
        <v>5</v>
      </c>
      <c r="J13" s="59">
        <v>25</v>
      </c>
      <c r="K13" s="58">
        <f t="shared" si="1"/>
        <v>25</v>
      </c>
      <c r="L13" s="59">
        <v>20</v>
      </c>
      <c r="M13" s="58">
        <f t="shared" si="3"/>
        <v>20</v>
      </c>
      <c r="N13" s="59">
        <v>23</v>
      </c>
      <c r="O13" s="58">
        <f t="shared" si="4"/>
        <v>23</v>
      </c>
      <c r="P13" s="59"/>
      <c r="Q13" s="59"/>
      <c r="R13" s="59"/>
      <c r="S13" s="59">
        <f t="shared" si="5"/>
        <v>0</v>
      </c>
      <c r="T13" s="47">
        <f t="shared" si="6"/>
        <v>73</v>
      </c>
      <c r="U13" s="45"/>
      <c r="V13" s="101"/>
      <c r="W13" s="46">
        <f t="shared" si="7"/>
        <v>73</v>
      </c>
      <c r="X13" s="29" t="str">
        <f t="shared" si="8"/>
        <v>Khá</v>
      </c>
      <c r="Y13" s="60"/>
    </row>
    <row r="14" spans="1:25" ht="16.5" customHeight="1">
      <c r="A14" s="61">
        <f t="shared" si="9"/>
        <v>10</v>
      </c>
      <c r="B14" s="95" t="s">
        <v>771</v>
      </c>
      <c r="C14" s="96" t="s">
        <v>772</v>
      </c>
      <c r="D14" s="97" t="s">
        <v>130</v>
      </c>
      <c r="E14" s="57"/>
      <c r="F14" s="57"/>
      <c r="G14" s="68" t="str">
        <f>VLOOKUP(B14,'[10]Sheet1'!$B$10:$H$50,7,0)</f>
        <v>Yếu</v>
      </c>
      <c r="H14" s="57">
        <f t="shared" si="2"/>
        <v>3</v>
      </c>
      <c r="I14" s="58">
        <f t="shared" si="0"/>
        <v>3</v>
      </c>
      <c r="J14" s="59"/>
      <c r="K14" s="58">
        <f t="shared" si="1"/>
        <v>0</v>
      </c>
      <c r="L14" s="59"/>
      <c r="M14" s="58">
        <f t="shared" si="3"/>
        <v>0</v>
      </c>
      <c r="N14" s="59"/>
      <c r="O14" s="58">
        <f t="shared" si="4"/>
        <v>0</v>
      </c>
      <c r="P14" s="59"/>
      <c r="Q14" s="59"/>
      <c r="R14" s="59"/>
      <c r="S14" s="59">
        <f t="shared" si="5"/>
        <v>0</v>
      </c>
      <c r="T14" s="47">
        <f t="shared" si="6"/>
        <v>3</v>
      </c>
      <c r="U14" s="47">
        <v>10</v>
      </c>
      <c r="V14" s="47">
        <v>10</v>
      </c>
      <c r="W14" s="46">
        <f t="shared" si="7"/>
        <v>-17</v>
      </c>
      <c r="X14" s="29" t="str">
        <f t="shared" si="8"/>
        <v>Kém</v>
      </c>
      <c r="Y14" s="60" t="s">
        <v>332</v>
      </c>
    </row>
    <row r="15" spans="1:25" ht="16.5" customHeight="1">
      <c r="A15" s="61">
        <f t="shared" si="9"/>
        <v>11</v>
      </c>
      <c r="B15" s="95" t="s">
        <v>773</v>
      </c>
      <c r="C15" s="96" t="s">
        <v>82</v>
      </c>
      <c r="D15" s="97" t="s">
        <v>181</v>
      </c>
      <c r="E15" s="57">
        <v>3</v>
      </c>
      <c r="F15" s="57">
        <v>3</v>
      </c>
      <c r="G15" s="68" t="str">
        <f>VLOOKUP(B15,'[10]Sheet1'!$B$10:$H$50,7,0)</f>
        <v>Khá</v>
      </c>
      <c r="H15" s="57">
        <f t="shared" si="2"/>
        <v>8</v>
      </c>
      <c r="I15" s="58">
        <f t="shared" si="0"/>
        <v>11</v>
      </c>
      <c r="J15" s="59">
        <v>25</v>
      </c>
      <c r="K15" s="58">
        <f t="shared" si="1"/>
        <v>25</v>
      </c>
      <c r="L15" s="59">
        <v>20</v>
      </c>
      <c r="M15" s="58">
        <f t="shared" si="3"/>
        <v>20</v>
      </c>
      <c r="N15" s="59">
        <v>23</v>
      </c>
      <c r="O15" s="58">
        <f t="shared" si="4"/>
        <v>23</v>
      </c>
      <c r="P15" s="59"/>
      <c r="Q15" s="59"/>
      <c r="R15" s="59"/>
      <c r="S15" s="59">
        <f t="shared" si="5"/>
        <v>0</v>
      </c>
      <c r="T15" s="47">
        <f t="shared" si="6"/>
        <v>79</v>
      </c>
      <c r="U15" s="100"/>
      <c r="V15" s="102"/>
      <c r="W15" s="46">
        <f t="shared" si="7"/>
        <v>79</v>
      </c>
      <c r="X15" s="29" t="str">
        <f t="shared" si="8"/>
        <v>Khá</v>
      </c>
      <c r="Y15" s="60"/>
    </row>
    <row r="16" spans="1:25" ht="16.5" customHeight="1">
      <c r="A16" s="61">
        <f t="shared" si="9"/>
        <v>12</v>
      </c>
      <c r="B16" s="95" t="s">
        <v>774</v>
      </c>
      <c r="C16" s="96" t="s">
        <v>171</v>
      </c>
      <c r="D16" s="97" t="s">
        <v>437</v>
      </c>
      <c r="E16" s="57"/>
      <c r="F16" s="57"/>
      <c r="G16" s="68" t="str">
        <f>VLOOKUP(B16,'[10]Sheet1'!$B$10:$H$50,7,0)</f>
        <v>Yếu</v>
      </c>
      <c r="H16" s="57">
        <f t="shared" si="2"/>
        <v>3</v>
      </c>
      <c r="I16" s="58">
        <f t="shared" si="0"/>
        <v>3</v>
      </c>
      <c r="J16" s="59"/>
      <c r="K16" s="58">
        <f t="shared" si="1"/>
        <v>0</v>
      </c>
      <c r="L16" s="59"/>
      <c r="M16" s="58">
        <f t="shared" si="3"/>
        <v>0</v>
      </c>
      <c r="N16" s="59"/>
      <c r="O16" s="58">
        <f t="shared" si="4"/>
        <v>0</v>
      </c>
      <c r="P16" s="59"/>
      <c r="Q16" s="59"/>
      <c r="R16" s="59"/>
      <c r="S16" s="59">
        <f t="shared" si="5"/>
        <v>0</v>
      </c>
      <c r="T16" s="47">
        <f t="shared" si="6"/>
        <v>3</v>
      </c>
      <c r="U16" s="45">
        <v>10</v>
      </c>
      <c r="V16" s="101"/>
      <c r="W16" s="46">
        <f t="shared" si="7"/>
        <v>-7</v>
      </c>
      <c r="X16" s="29" t="str">
        <f t="shared" si="8"/>
        <v>Kém</v>
      </c>
      <c r="Y16" s="62" t="s">
        <v>332</v>
      </c>
    </row>
    <row r="17" spans="1:25" ht="16.5" customHeight="1">
      <c r="A17" s="61">
        <f t="shared" si="9"/>
        <v>13</v>
      </c>
      <c r="B17" s="95" t="s">
        <v>775</v>
      </c>
      <c r="C17" s="96" t="s">
        <v>54</v>
      </c>
      <c r="D17" s="97" t="s">
        <v>132</v>
      </c>
      <c r="E17" s="57">
        <v>3</v>
      </c>
      <c r="F17" s="57">
        <v>3</v>
      </c>
      <c r="G17" s="68" t="str">
        <f>VLOOKUP(B17,'[10]Sheet1'!$B$10:$H$50,7,0)</f>
        <v>Khá</v>
      </c>
      <c r="H17" s="57">
        <f t="shared" si="2"/>
        <v>8</v>
      </c>
      <c r="I17" s="58">
        <f t="shared" si="0"/>
        <v>11</v>
      </c>
      <c r="J17" s="59">
        <v>25</v>
      </c>
      <c r="K17" s="58">
        <f t="shared" si="1"/>
        <v>25</v>
      </c>
      <c r="L17" s="59">
        <v>20</v>
      </c>
      <c r="M17" s="58">
        <f t="shared" si="3"/>
        <v>20</v>
      </c>
      <c r="N17" s="59">
        <v>25</v>
      </c>
      <c r="O17" s="58">
        <f t="shared" si="4"/>
        <v>25</v>
      </c>
      <c r="P17" s="59"/>
      <c r="Q17" s="59"/>
      <c r="R17" s="59"/>
      <c r="S17" s="59">
        <f t="shared" si="5"/>
        <v>0</v>
      </c>
      <c r="T17" s="47">
        <f t="shared" si="6"/>
        <v>81</v>
      </c>
      <c r="U17" s="45"/>
      <c r="V17" s="101"/>
      <c r="W17" s="46">
        <f t="shared" si="7"/>
        <v>81</v>
      </c>
      <c r="X17" s="29" t="str">
        <f t="shared" si="8"/>
        <v>Tốt</v>
      </c>
      <c r="Y17" s="62"/>
    </row>
    <row r="18" spans="1:25" ht="16.5" customHeight="1">
      <c r="A18" s="61">
        <f t="shared" si="9"/>
        <v>14</v>
      </c>
      <c r="B18" s="95" t="s">
        <v>776</v>
      </c>
      <c r="C18" s="96" t="s">
        <v>194</v>
      </c>
      <c r="D18" s="97" t="s">
        <v>133</v>
      </c>
      <c r="E18" s="57">
        <v>3</v>
      </c>
      <c r="F18" s="57">
        <v>3</v>
      </c>
      <c r="G18" s="68" t="str">
        <f>VLOOKUP(B18,'[10]Sheet1'!$B$10:$H$50,7,0)</f>
        <v>Khá</v>
      </c>
      <c r="H18" s="57">
        <f t="shared" si="2"/>
        <v>8</v>
      </c>
      <c r="I18" s="58">
        <f t="shared" si="0"/>
        <v>11</v>
      </c>
      <c r="J18" s="59">
        <v>25</v>
      </c>
      <c r="K18" s="58">
        <f t="shared" si="1"/>
        <v>25</v>
      </c>
      <c r="L18" s="59">
        <v>20</v>
      </c>
      <c r="M18" s="58">
        <f t="shared" si="3"/>
        <v>20</v>
      </c>
      <c r="N18" s="59">
        <v>23</v>
      </c>
      <c r="O18" s="58">
        <f t="shared" si="4"/>
        <v>23</v>
      </c>
      <c r="P18" s="59">
        <v>8</v>
      </c>
      <c r="Q18" s="59"/>
      <c r="R18" s="59"/>
      <c r="S18" s="59">
        <f t="shared" si="5"/>
        <v>8</v>
      </c>
      <c r="T18" s="47">
        <f t="shared" si="6"/>
        <v>87</v>
      </c>
      <c r="U18" s="45"/>
      <c r="V18" s="101"/>
      <c r="W18" s="46">
        <f t="shared" si="7"/>
        <v>87</v>
      </c>
      <c r="X18" s="29" t="str">
        <f t="shared" si="8"/>
        <v>Tốt</v>
      </c>
      <c r="Y18" s="62"/>
    </row>
    <row r="19" spans="1:25" ht="16.5" customHeight="1">
      <c r="A19" s="61">
        <f t="shared" si="9"/>
        <v>15</v>
      </c>
      <c r="B19" s="95" t="s">
        <v>777</v>
      </c>
      <c r="C19" s="96" t="s">
        <v>1120</v>
      </c>
      <c r="D19" s="97" t="s">
        <v>98</v>
      </c>
      <c r="E19" s="57">
        <v>3</v>
      </c>
      <c r="F19" s="57">
        <v>3</v>
      </c>
      <c r="G19" s="68" t="str">
        <f>VLOOKUP(B19,'[10]Sheet1'!$B$10:$H$50,7,0)</f>
        <v>Khá</v>
      </c>
      <c r="H19" s="57">
        <f t="shared" si="2"/>
        <v>8</v>
      </c>
      <c r="I19" s="58">
        <f t="shared" si="0"/>
        <v>11</v>
      </c>
      <c r="J19" s="59">
        <v>25</v>
      </c>
      <c r="K19" s="58">
        <f t="shared" si="1"/>
        <v>25</v>
      </c>
      <c r="L19" s="59">
        <v>20</v>
      </c>
      <c r="M19" s="58">
        <f t="shared" si="3"/>
        <v>20</v>
      </c>
      <c r="N19" s="59">
        <v>23</v>
      </c>
      <c r="O19" s="58">
        <f t="shared" si="4"/>
        <v>23</v>
      </c>
      <c r="P19" s="59"/>
      <c r="Q19" s="59"/>
      <c r="R19" s="59"/>
      <c r="S19" s="59">
        <f t="shared" si="5"/>
        <v>0</v>
      </c>
      <c r="T19" s="47">
        <f t="shared" si="6"/>
        <v>79</v>
      </c>
      <c r="U19" s="100">
        <v>10</v>
      </c>
      <c r="V19" s="102"/>
      <c r="W19" s="46">
        <f t="shared" si="7"/>
        <v>69</v>
      </c>
      <c r="X19" s="29" t="str">
        <f t="shared" si="8"/>
        <v>Khá</v>
      </c>
      <c r="Y19" s="60" t="s">
        <v>332</v>
      </c>
    </row>
    <row r="20" spans="1:25" ht="16.5" customHeight="1">
      <c r="A20" s="61">
        <f t="shared" si="9"/>
        <v>16</v>
      </c>
      <c r="B20" s="95" t="s">
        <v>246</v>
      </c>
      <c r="C20" s="96" t="s">
        <v>189</v>
      </c>
      <c r="D20" s="97" t="s">
        <v>113</v>
      </c>
      <c r="E20" s="57"/>
      <c r="F20" s="57"/>
      <c r="G20" s="68" t="str">
        <f>VLOOKUP(B20,'[10]Sheet1'!$B$10:$H$50,7,0)</f>
        <v>Yếu</v>
      </c>
      <c r="H20" s="57">
        <f t="shared" si="2"/>
        <v>3</v>
      </c>
      <c r="I20" s="58">
        <f t="shared" si="0"/>
        <v>3</v>
      </c>
      <c r="J20" s="59"/>
      <c r="K20" s="58">
        <f t="shared" si="1"/>
        <v>0</v>
      </c>
      <c r="L20" s="59"/>
      <c r="M20" s="58">
        <f t="shared" si="3"/>
        <v>0</v>
      </c>
      <c r="N20" s="59"/>
      <c r="O20" s="58">
        <f t="shared" si="4"/>
        <v>0</v>
      </c>
      <c r="P20" s="59"/>
      <c r="Q20" s="59"/>
      <c r="R20" s="59"/>
      <c r="S20" s="59">
        <f t="shared" si="5"/>
        <v>0</v>
      </c>
      <c r="T20" s="47">
        <f t="shared" si="6"/>
        <v>3</v>
      </c>
      <c r="U20" s="45"/>
      <c r="V20" s="101"/>
      <c r="W20" s="46">
        <f t="shared" si="7"/>
        <v>3</v>
      </c>
      <c r="X20" s="29" t="str">
        <f t="shared" si="8"/>
        <v>Kém</v>
      </c>
      <c r="Y20" s="62"/>
    </row>
    <row r="21" spans="1:25" ht="16.5" customHeight="1">
      <c r="A21" s="61">
        <f t="shared" si="9"/>
        <v>17</v>
      </c>
      <c r="B21" s="95" t="s">
        <v>778</v>
      </c>
      <c r="C21" s="96" t="s">
        <v>58</v>
      </c>
      <c r="D21" s="97" t="s">
        <v>158</v>
      </c>
      <c r="E21" s="57">
        <v>1</v>
      </c>
      <c r="F21" s="57">
        <v>1</v>
      </c>
      <c r="G21" s="68" t="str">
        <f>VLOOKUP(B21,'[10]Sheet1'!$B$10:$H$50,7,0)</f>
        <v>Yếu</v>
      </c>
      <c r="H21" s="57">
        <f t="shared" si="2"/>
        <v>3</v>
      </c>
      <c r="I21" s="58">
        <f t="shared" si="0"/>
        <v>4</v>
      </c>
      <c r="J21" s="59">
        <v>22</v>
      </c>
      <c r="K21" s="58">
        <f t="shared" si="1"/>
        <v>22</v>
      </c>
      <c r="L21" s="59">
        <v>20</v>
      </c>
      <c r="M21" s="58">
        <f t="shared" si="3"/>
        <v>20</v>
      </c>
      <c r="N21" s="59">
        <v>11</v>
      </c>
      <c r="O21" s="58">
        <f t="shared" si="4"/>
        <v>11</v>
      </c>
      <c r="P21" s="59"/>
      <c r="Q21" s="59"/>
      <c r="R21" s="59"/>
      <c r="S21" s="59">
        <f t="shared" si="5"/>
        <v>0</v>
      </c>
      <c r="T21" s="47">
        <f t="shared" si="6"/>
        <v>57</v>
      </c>
      <c r="U21" s="100"/>
      <c r="V21" s="102">
        <v>10</v>
      </c>
      <c r="W21" s="46">
        <f t="shared" si="7"/>
        <v>47</v>
      </c>
      <c r="X21" s="29" t="str">
        <f t="shared" si="8"/>
        <v>Yếu</v>
      </c>
      <c r="Y21" s="60"/>
    </row>
    <row r="22" spans="1:25" ht="16.5" customHeight="1">
      <c r="A22" s="61">
        <f t="shared" si="9"/>
        <v>18</v>
      </c>
      <c r="B22" s="95" t="s">
        <v>779</v>
      </c>
      <c r="C22" s="96" t="s">
        <v>637</v>
      </c>
      <c r="D22" s="97" t="s">
        <v>19</v>
      </c>
      <c r="E22" s="57">
        <v>1</v>
      </c>
      <c r="F22" s="57">
        <v>1</v>
      </c>
      <c r="G22" s="68" t="str">
        <f>VLOOKUP(B22,'[10]Sheet1'!$B$10:$H$50,7,0)</f>
        <v>Yếu</v>
      </c>
      <c r="H22" s="57">
        <f t="shared" si="2"/>
        <v>3</v>
      </c>
      <c r="I22" s="58">
        <f t="shared" si="0"/>
        <v>4</v>
      </c>
      <c r="J22" s="59">
        <v>25</v>
      </c>
      <c r="K22" s="58">
        <f t="shared" si="1"/>
        <v>25</v>
      </c>
      <c r="L22" s="59">
        <v>20</v>
      </c>
      <c r="M22" s="58">
        <f t="shared" si="3"/>
        <v>20</v>
      </c>
      <c r="N22" s="59">
        <v>20</v>
      </c>
      <c r="O22" s="58">
        <f t="shared" si="4"/>
        <v>20</v>
      </c>
      <c r="P22" s="59"/>
      <c r="Q22" s="59"/>
      <c r="R22" s="59"/>
      <c r="S22" s="59">
        <f t="shared" si="5"/>
        <v>0</v>
      </c>
      <c r="T22" s="47">
        <f t="shared" si="6"/>
        <v>69</v>
      </c>
      <c r="U22" s="45">
        <v>10</v>
      </c>
      <c r="V22" s="101"/>
      <c r="W22" s="46">
        <f t="shared" si="7"/>
        <v>59</v>
      </c>
      <c r="X22" s="29" t="str">
        <f t="shared" si="8"/>
        <v>TB</v>
      </c>
      <c r="Y22" s="62" t="s">
        <v>332</v>
      </c>
    </row>
    <row r="23" spans="1:25" ht="16.5" customHeight="1">
      <c r="A23" s="61">
        <f t="shared" si="9"/>
        <v>19</v>
      </c>
      <c r="B23" s="95" t="s">
        <v>780</v>
      </c>
      <c r="C23" s="96" t="s">
        <v>781</v>
      </c>
      <c r="D23" s="97" t="s">
        <v>91</v>
      </c>
      <c r="E23" s="57">
        <v>3</v>
      </c>
      <c r="F23" s="57">
        <v>3</v>
      </c>
      <c r="G23" s="68" t="str">
        <f>VLOOKUP(B23,'[10]Sheet1'!$B$10:$H$50,7,0)</f>
        <v>Trung bình</v>
      </c>
      <c r="H23" s="57">
        <f t="shared" si="2"/>
        <v>5</v>
      </c>
      <c r="I23" s="58">
        <f t="shared" si="0"/>
        <v>8</v>
      </c>
      <c r="J23" s="59">
        <v>25</v>
      </c>
      <c r="K23" s="58">
        <f t="shared" si="1"/>
        <v>25</v>
      </c>
      <c r="L23" s="59">
        <v>20</v>
      </c>
      <c r="M23" s="58">
        <f t="shared" si="3"/>
        <v>20</v>
      </c>
      <c r="N23" s="59">
        <v>23</v>
      </c>
      <c r="O23" s="58">
        <f t="shared" si="4"/>
        <v>23</v>
      </c>
      <c r="P23" s="59"/>
      <c r="Q23" s="59"/>
      <c r="R23" s="59"/>
      <c r="S23" s="59">
        <f t="shared" si="5"/>
        <v>0</v>
      </c>
      <c r="T23" s="47">
        <f t="shared" si="6"/>
        <v>76</v>
      </c>
      <c r="U23" s="45"/>
      <c r="V23" s="101"/>
      <c r="W23" s="46">
        <f t="shared" si="7"/>
        <v>76</v>
      </c>
      <c r="X23" s="29" t="str">
        <f t="shared" si="8"/>
        <v>Khá</v>
      </c>
      <c r="Y23" s="60"/>
    </row>
    <row r="24" spans="1:25" ht="16.5" customHeight="1">
      <c r="A24" s="61">
        <f t="shared" si="9"/>
        <v>20</v>
      </c>
      <c r="B24" s="95" t="s">
        <v>782</v>
      </c>
      <c r="C24" s="96" t="s">
        <v>136</v>
      </c>
      <c r="D24" s="97" t="s">
        <v>783</v>
      </c>
      <c r="E24" s="57">
        <v>3</v>
      </c>
      <c r="F24" s="57">
        <v>3</v>
      </c>
      <c r="G24" s="68" t="str">
        <f>VLOOKUP(B24,'[10]Sheet1'!$B$10:$H$50,7,0)</f>
        <v>Trung bình</v>
      </c>
      <c r="H24" s="57">
        <f t="shared" si="2"/>
        <v>5</v>
      </c>
      <c r="I24" s="58">
        <f t="shared" si="0"/>
        <v>8</v>
      </c>
      <c r="J24" s="59">
        <v>25</v>
      </c>
      <c r="K24" s="58">
        <f t="shared" si="1"/>
        <v>25</v>
      </c>
      <c r="L24" s="59">
        <v>20</v>
      </c>
      <c r="M24" s="58">
        <f t="shared" si="3"/>
        <v>20</v>
      </c>
      <c r="N24" s="59">
        <v>24</v>
      </c>
      <c r="O24" s="58">
        <f t="shared" si="4"/>
        <v>24</v>
      </c>
      <c r="P24" s="59"/>
      <c r="Q24" s="59"/>
      <c r="R24" s="59"/>
      <c r="S24" s="59">
        <f t="shared" si="5"/>
        <v>0</v>
      </c>
      <c r="T24" s="47">
        <f t="shared" si="6"/>
        <v>77</v>
      </c>
      <c r="U24" s="100">
        <v>10</v>
      </c>
      <c r="V24" s="102">
        <v>10</v>
      </c>
      <c r="W24" s="46">
        <f t="shared" si="7"/>
        <v>57</v>
      </c>
      <c r="X24" s="29" t="str">
        <f t="shared" si="8"/>
        <v>TB</v>
      </c>
      <c r="Y24" s="60" t="s">
        <v>332</v>
      </c>
    </row>
    <row r="25" spans="1:25" ht="16.5" customHeight="1">
      <c r="A25" s="61">
        <f t="shared" si="9"/>
        <v>21</v>
      </c>
      <c r="B25" s="95" t="s">
        <v>784</v>
      </c>
      <c r="C25" s="96" t="s">
        <v>53</v>
      </c>
      <c r="D25" s="97" t="s">
        <v>783</v>
      </c>
      <c r="E25" s="57">
        <v>3</v>
      </c>
      <c r="F25" s="57">
        <v>3</v>
      </c>
      <c r="G25" s="68" t="str">
        <f>VLOOKUP(B25,'[10]Sheet1'!$B$10:$H$50,7,0)</f>
        <v>Khá</v>
      </c>
      <c r="H25" s="57">
        <f t="shared" si="2"/>
        <v>8</v>
      </c>
      <c r="I25" s="58">
        <f t="shared" si="0"/>
        <v>11</v>
      </c>
      <c r="J25" s="59">
        <v>25</v>
      </c>
      <c r="K25" s="58">
        <f t="shared" si="1"/>
        <v>25</v>
      </c>
      <c r="L25" s="59">
        <v>20</v>
      </c>
      <c r="M25" s="58">
        <f t="shared" si="3"/>
        <v>20</v>
      </c>
      <c r="N25" s="59">
        <v>23</v>
      </c>
      <c r="O25" s="58">
        <f t="shared" si="4"/>
        <v>23</v>
      </c>
      <c r="P25" s="59"/>
      <c r="Q25" s="59"/>
      <c r="R25" s="59"/>
      <c r="S25" s="59">
        <f t="shared" si="5"/>
        <v>0</v>
      </c>
      <c r="T25" s="47">
        <f t="shared" si="6"/>
        <v>79</v>
      </c>
      <c r="U25" s="45"/>
      <c r="V25" s="101"/>
      <c r="W25" s="46">
        <f t="shared" si="7"/>
        <v>79</v>
      </c>
      <c r="X25" s="29" t="str">
        <f t="shared" si="8"/>
        <v>Khá</v>
      </c>
      <c r="Y25" s="60"/>
    </row>
    <row r="26" spans="1:25" ht="16.5" customHeight="1">
      <c r="A26" s="61">
        <f t="shared" si="9"/>
        <v>22</v>
      </c>
      <c r="B26" s="95" t="s">
        <v>785</v>
      </c>
      <c r="C26" s="96" t="s">
        <v>786</v>
      </c>
      <c r="D26" s="97" t="s">
        <v>175</v>
      </c>
      <c r="E26" s="57">
        <v>1</v>
      </c>
      <c r="F26" s="57">
        <v>1</v>
      </c>
      <c r="G26" s="68" t="str">
        <f>VLOOKUP(B26,'[10]Sheet1'!$B$10:$H$50,7,0)</f>
        <v>Yếu</v>
      </c>
      <c r="H26" s="57">
        <f t="shared" si="2"/>
        <v>3</v>
      </c>
      <c r="I26" s="58">
        <f t="shared" si="0"/>
        <v>4</v>
      </c>
      <c r="J26" s="59">
        <v>20</v>
      </c>
      <c r="K26" s="58">
        <f t="shared" si="1"/>
        <v>20</v>
      </c>
      <c r="L26" s="59">
        <v>17</v>
      </c>
      <c r="M26" s="58">
        <f t="shared" si="3"/>
        <v>17</v>
      </c>
      <c r="N26" s="59">
        <v>19</v>
      </c>
      <c r="O26" s="58">
        <f t="shared" si="4"/>
        <v>19</v>
      </c>
      <c r="P26" s="59"/>
      <c r="Q26" s="59"/>
      <c r="R26" s="59"/>
      <c r="S26" s="59">
        <f t="shared" si="5"/>
        <v>0</v>
      </c>
      <c r="T26" s="47">
        <f t="shared" si="6"/>
        <v>60</v>
      </c>
      <c r="U26" s="100"/>
      <c r="V26" s="102"/>
      <c r="W26" s="46">
        <f t="shared" si="7"/>
        <v>60</v>
      </c>
      <c r="X26" s="29" t="str">
        <f t="shared" si="8"/>
        <v>TB</v>
      </c>
      <c r="Y26" s="60"/>
    </row>
    <row r="27" spans="1:25" ht="16.5" customHeight="1">
      <c r="A27" s="61">
        <f t="shared" si="9"/>
        <v>23</v>
      </c>
      <c r="B27" s="95" t="s">
        <v>787</v>
      </c>
      <c r="C27" s="96" t="s">
        <v>487</v>
      </c>
      <c r="D27" s="97" t="s">
        <v>788</v>
      </c>
      <c r="E27" s="57">
        <v>2</v>
      </c>
      <c r="F27" s="57">
        <v>2</v>
      </c>
      <c r="G27" s="68" t="str">
        <f>VLOOKUP(B27,'[10]Sheet1'!$B$10:$H$50,7,0)</f>
        <v>Yếu</v>
      </c>
      <c r="H27" s="57">
        <f t="shared" si="2"/>
        <v>3</v>
      </c>
      <c r="I27" s="58">
        <f t="shared" si="0"/>
        <v>5</v>
      </c>
      <c r="J27" s="59">
        <v>25</v>
      </c>
      <c r="K27" s="58">
        <f t="shared" si="1"/>
        <v>25</v>
      </c>
      <c r="L27" s="59">
        <v>20</v>
      </c>
      <c r="M27" s="58">
        <f t="shared" si="3"/>
        <v>20</v>
      </c>
      <c r="N27" s="59">
        <v>22</v>
      </c>
      <c r="O27" s="58">
        <f t="shared" si="4"/>
        <v>22</v>
      </c>
      <c r="P27" s="59"/>
      <c r="Q27" s="59"/>
      <c r="R27" s="59"/>
      <c r="S27" s="59">
        <f t="shared" si="5"/>
        <v>0</v>
      </c>
      <c r="T27" s="47">
        <f t="shared" si="6"/>
        <v>72</v>
      </c>
      <c r="U27" s="100"/>
      <c r="V27" s="102"/>
      <c r="W27" s="46">
        <f t="shared" si="7"/>
        <v>72</v>
      </c>
      <c r="X27" s="29" t="str">
        <f t="shared" si="8"/>
        <v>Khá</v>
      </c>
      <c r="Y27" s="62"/>
    </row>
    <row r="28" spans="1:25" ht="16.5" customHeight="1">
      <c r="A28" s="61">
        <f t="shared" si="9"/>
        <v>24</v>
      </c>
      <c r="B28" s="95" t="s">
        <v>789</v>
      </c>
      <c r="C28" s="96" t="s">
        <v>790</v>
      </c>
      <c r="D28" s="97" t="s">
        <v>78</v>
      </c>
      <c r="E28" s="57">
        <v>3</v>
      </c>
      <c r="F28" s="57">
        <v>3</v>
      </c>
      <c r="G28" s="68" t="str">
        <f>VLOOKUP(B28,'[10]Sheet1'!$B$10:$H$50,7,0)</f>
        <v>Khá</v>
      </c>
      <c r="H28" s="57">
        <f t="shared" si="2"/>
        <v>8</v>
      </c>
      <c r="I28" s="58">
        <f t="shared" si="0"/>
        <v>11</v>
      </c>
      <c r="J28" s="59">
        <v>25</v>
      </c>
      <c r="K28" s="58">
        <f t="shared" si="1"/>
        <v>25</v>
      </c>
      <c r="L28" s="59">
        <v>20</v>
      </c>
      <c r="M28" s="58">
        <f t="shared" si="3"/>
        <v>20</v>
      </c>
      <c r="N28" s="59">
        <v>23</v>
      </c>
      <c r="O28" s="58">
        <f t="shared" si="4"/>
        <v>23</v>
      </c>
      <c r="P28" s="59"/>
      <c r="Q28" s="59"/>
      <c r="R28" s="59"/>
      <c r="S28" s="59">
        <f t="shared" si="5"/>
        <v>0</v>
      </c>
      <c r="T28" s="47">
        <f t="shared" si="6"/>
        <v>79</v>
      </c>
      <c r="U28" s="45"/>
      <c r="V28" s="101"/>
      <c r="W28" s="46">
        <f t="shared" si="7"/>
        <v>79</v>
      </c>
      <c r="X28" s="29" t="str">
        <f t="shared" si="8"/>
        <v>Khá</v>
      </c>
      <c r="Y28" s="94"/>
    </row>
    <row r="29" spans="1:25" ht="16.5" customHeight="1">
      <c r="A29" s="61">
        <f t="shared" si="9"/>
        <v>25</v>
      </c>
      <c r="B29" s="95" t="s">
        <v>791</v>
      </c>
      <c r="C29" s="96" t="s">
        <v>53</v>
      </c>
      <c r="D29" s="97" t="s">
        <v>792</v>
      </c>
      <c r="E29" s="57">
        <v>1</v>
      </c>
      <c r="F29" s="57">
        <v>1</v>
      </c>
      <c r="G29" s="68" t="str">
        <f>VLOOKUP(B29,'[10]Sheet1'!$B$10:$H$50,7,0)</f>
        <v>Yếu</v>
      </c>
      <c r="H29" s="57">
        <f t="shared" si="2"/>
        <v>3</v>
      </c>
      <c r="I29" s="58">
        <f t="shared" si="0"/>
        <v>4</v>
      </c>
      <c r="J29" s="59">
        <v>21</v>
      </c>
      <c r="K29" s="58">
        <f t="shared" si="1"/>
        <v>21</v>
      </c>
      <c r="L29" s="59">
        <v>16</v>
      </c>
      <c r="M29" s="58">
        <f t="shared" si="3"/>
        <v>16</v>
      </c>
      <c r="N29" s="59">
        <v>23</v>
      </c>
      <c r="O29" s="58">
        <f t="shared" si="4"/>
        <v>23</v>
      </c>
      <c r="P29" s="59"/>
      <c r="Q29" s="59"/>
      <c r="R29" s="59"/>
      <c r="S29" s="59">
        <f t="shared" si="5"/>
        <v>0</v>
      </c>
      <c r="T29" s="47">
        <f t="shared" si="6"/>
        <v>64</v>
      </c>
      <c r="U29" s="100">
        <v>10</v>
      </c>
      <c r="V29" s="102"/>
      <c r="W29" s="46">
        <f t="shared" si="7"/>
        <v>54</v>
      </c>
      <c r="X29" s="29" t="str">
        <f t="shared" si="8"/>
        <v>TB</v>
      </c>
      <c r="Y29" s="62" t="s">
        <v>332</v>
      </c>
    </row>
    <row r="30" spans="1:25" ht="16.5" customHeight="1">
      <c r="A30" s="61">
        <f t="shared" si="9"/>
        <v>26</v>
      </c>
      <c r="B30" s="95" t="s">
        <v>793</v>
      </c>
      <c r="C30" s="96" t="s">
        <v>70</v>
      </c>
      <c r="D30" s="97" t="s">
        <v>7</v>
      </c>
      <c r="E30" s="57">
        <v>3</v>
      </c>
      <c r="F30" s="57">
        <v>3</v>
      </c>
      <c r="G30" s="68" t="str">
        <f>VLOOKUP(B30,'[10]Sheet1'!$B$10:$H$50,7,0)</f>
        <v>Giỏi</v>
      </c>
      <c r="H30" s="57">
        <f t="shared" si="2"/>
        <v>9</v>
      </c>
      <c r="I30" s="58">
        <f t="shared" si="0"/>
        <v>12</v>
      </c>
      <c r="J30" s="59">
        <v>25</v>
      </c>
      <c r="K30" s="58">
        <f t="shared" si="1"/>
        <v>25</v>
      </c>
      <c r="L30" s="59">
        <v>20</v>
      </c>
      <c r="M30" s="58">
        <f t="shared" si="3"/>
        <v>20</v>
      </c>
      <c r="N30" s="59">
        <v>23</v>
      </c>
      <c r="O30" s="58">
        <f t="shared" si="4"/>
        <v>23</v>
      </c>
      <c r="P30" s="59"/>
      <c r="Q30" s="59"/>
      <c r="R30" s="59"/>
      <c r="S30" s="59">
        <f t="shared" si="5"/>
        <v>0</v>
      </c>
      <c r="T30" s="47">
        <f t="shared" si="6"/>
        <v>80</v>
      </c>
      <c r="U30" s="45"/>
      <c r="V30" s="101"/>
      <c r="W30" s="46">
        <f t="shared" si="7"/>
        <v>80</v>
      </c>
      <c r="X30" s="29" t="str">
        <f t="shared" si="8"/>
        <v>Tốt</v>
      </c>
      <c r="Y30" s="62"/>
    </row>
    <row r="31" spans="1:25" ht="16.5" customHeight="1">
      <c r="A31" s="61">
        <f t="shared" si="9"/>
        <v>27</v>
      </c>
      <c r="B31" s="95" t="s">
        <v>794</v>
      </c>
      <c r="C31" s="96" t="s">
        <v>53</v>
      </c>
      <c r="D31" s="97" t="s">
        <v>64</v>
      </c>
      <c r="E31" s="57">
        <v>3</v>
      </c>
      <c r="F31" s="57">
        <v>3</v>
      </c>
      <c r="G31" s="68" t="str">
        <f>VLOOKUP(B31,'[10]Sheet1'!$B$10:$H$50,7,0)</f>
        <v>Khá</v>
      </c>
      <c r="H31" s="57">
        <f t="shared" si="2"/>
        <v>8</v>
      </c>
      <c r="I31" s="58">
        <f t="shared" si="0"/>
        <v>11</v>
      </c>
      <c r="J31" s="59">
        <v>25</v>
      </c>
      <c r="K31" s="58">
        <f t="shared" si="1"/>
        <v>25</v>
      </c>
      <c r="L31" s="59">
        <v>20</v>
      </c>
      <c r="M31" s="58">
        <f t="shared" si="3"/>
        <v>20</v>
      </c>
      <c r="N31" s="59">
        <v>25</v>
      </c>
      <c r="O31" s="58">
        <f t="shared" si="4"/>
        <v>25</v>
      </c>
      <c r="P31" s="59"/>
      <c r="Q31" s="59"/>
      <c r="R31" s="59"/>
      <c r="S31" s="59">
        <f t="shared" si="5"/>
        <v>0</v>
      </c>
      <c r="T31" s="47">
        <f t="shared" si="6"/>
        <v>81</v>
      </c>
      <c r="U31" s="100"/>
      <c r="V31" s="102"/>
      <c r="W31" s="46">
        <f t="shared" si="7"/>
        <v>81</v>
      </c>
      <c r="X31" s="29" t="str">
        <f t="shared" si="8"/>
        <v>Tốt</v>
      </c>
      <c r="Y31" s="60"/>
    </row>
    <row r="32" spans="1:25" ht="16.5" customHeight="1">
      <c r="A32" s="61">
        <f t="shared" si="9"/>
        <v>28</v>
      </c>
      <c r="B32" s="95" t="s">
        <v>795</v>
      </c>
      <c r="C32" s="96" t="s">
        <v>796</v>
      </c>
      <c r="D32" s="97" t="s">
        <v>64</v>
      </c>
      <c r="E32" s="57"/>
      <c r="F32" s="57"/>
      <c r="G32" s="68" t="str">
        <f>VLOOKUP(B32,'[10]Sheet1'!$B$10:$H$50,7,0)</f>
        <v>Yếu</v>
      </c>
      <c r="H32" s="57">
        <f t="shared" si="2"/>
        <v>3</v>
      </c>
      <c r="I32" s="58">
        <f t="shared" si="0"/>
        <v>3</v>
      </c>
      <c r="J32" s="59"/>
      <c r="K32" s="58">
        <f t="shared" si="1"/>
        <v>0</v>
      </c>
      <c r="L32" s="59"/>
      <c r="M32" s="58">
        <f t="shared" si="3"/>
        <v>0</v>
      </c>
      <c r="N32" s="59"/>
      <c r="O32" s="58">
        <f t="shared" si="4"/>
        <v>0</v>
      </c>
      <c r="P32" s="59"/>
      <c r="Q32" s="59"/>
      <c r="R32" s="59"/>
      <c r="S32" s="59">
        <f t="shared" si="5"/>
        <v>0</v>
      </c>
      <c r="T32" s="47">
        <f t="shared" si="6"/>
        <v>3</v>
      </c>
      <c r="U32" s="45"/>
      <c r="V32" s="101"/>
      <c r="W32" s="46">
        <f t="shared" si="7"/>
        <v>3</v>
      </c>
      <c r="X32" s="29" t="str">
        <f t="shared" si="8"/>
        <v>Kém</v>
      </c>
      <c r="Y32" s="62"/>
    </row>
    <row r="33" spans="1:25" ht="16.5" customHeight="1">
      <c r="A33" s="61">
        <f t="shared" si="9"/>
        <v>29</v>
      </c>
      <c r="B33" s="95" t="s">
        <v>797</v>
      </c>
      <c r="C33" s="96" t="s">
        <v>798</v>
      </c>
      <c r="D33" s="97" t="s">
        <v>327</v>
      </c>
      <c r="E33" s="57">
        <v>2</v>
      </c>
      <c r="F33" s="57">
        <v>2</v>
      </c>
      <c r="G33" s="68" t="str">
        <f>VLOOKUP(B33,'[10]Sheet1'!$B$10:$H$50,7,0)</f>
        <v>Yếu</v>
      </c>
      <c r="H33" s="57">
        <f t="shared" si="2"/>
        <v>3</v>
      </c>
      <c r="I33" s="75">
        <f t="shared" si="0"/>
        <v>5</v>
      </c>
      <c r="J33" s="59">
        <v>25</v>
      </c>
      <c r="K33" s="75">
        <f t="shared" si="1"/>
        <v>25</v>
      </c>
      <c r="L33" s="59">
        <v>20</v>
      </c>
      <c r="M33" s="75">
        <f t="shared" si="3"/>
        <v>20</v>
      </c>
      <c r="N33" s="59">
        <v>20</v>
      </c>
      <c r="O33" s="58">
        <f t="shared" si="4"/>
        <v>20</v>
      </c>
      <c r="P33" s="76"/>
      <c r="Q33" s="76"/>
      <c r="R33" s="76"/>
      <c r="S33" s="59">
        <f t="shared" si="5"/>
        <v>0</v>
      </c>
      <c r="T33" s="77">
        <f t="shared" si="6"/>
        <v>70</v>
      </c>
      <c r="U33" s="78"/>
      <c r="V33" s="104"/>
      <c r="W33" s="46">
        <f t="shared" si="7"/>
        <v>70</v>
      </c>
      <c r="X33" s="29" t="str">
        <f t="shared" si="8"/>
        <v>Khá</v>
      </c>
      <c r="Y33" s="60"/>
    </row>
    <row r="34" spans="1:25" ht="16.5" customHeight="1">
      <c r="A34" s="61">
        <f t="shared" si="9"/>
        <v>30</v>
      </c>
      <c r="B34" s="95" t="s">
        <v>799</v>
      </c>
      <c r="C34" s="96" t="s">
        <v>381</v>
      </c>
      <c r="D34" s="97" t="s">
        <v>327</v>
      </c>
      <c r="E34" s="57">
        <v>3</v>
      </c>
      <c r="F34" s="57">
        <v>3</v>
      </c>
      <c r="G34" s="68" t="str">
        <f>VLOOKUP(B34,'[10]Sheet1'!$B$10:$H$50,7,0)</f>
        <v>Khá</v>
      </c>
      <c r="H34" s="57">
        <f t="shared" si="2"/>
        <v>8</v>
      </c>
      <c r="I34" s="58">
        <f t="shared" si="0"/>
        <v>11</v>
      </c>
      <c r="J34" s="59">
        <v>25</v>
      </c>
      <c r="K34" s="58">
        <f t="shared" si="1"/>
        <v>25</v>
      </c>
      <c r="L34" s="59">
        <v>20</v>
      </c>
      <c r="M34" s="58">
        <f t="shared" si="3"/>
        <v>20</v>
      </c>
      <c r="N34" s="59">
        <v>23</v>
      </c>
      <c r="O34" s="58">
        <f t="shared" si="4"/>
        <v>23</v>
      </c>
      <c r="P34" s="59"/>
      <c r="Q34" s="59"/>
      <c r="R34" s="59"/>
      <c r="S34" s="59">
        <f t="shared" si="5"/>
        <v>0</v>
      </c>
      <c r="T34" s="47">
        <f t="shared" si="6"/>
        <v>79</v>
      </c>
      <c r="U34" s="100"/>
      <c r="V34" s="102"/>
      <c r="W34" s="46">
        <f t="shared" si="7"/>
        <v>79</v>
      </c>
      <c r="X34" s="29" t="str">
        <f t="shared" si="8"/>
        <v>Khá</v>
      </c>
      <c r="Y34" s="60"/>
    </row>
    <row r="35" spans="1:25" ht="16.5" customHeight="1">
      <c r="A35" s="61">
        <f t="shared" si="9"/>
        <v>31</v>
      </c>
      <c r="B35" s="95" t="s">
        <v>800</v>
      </c>
      <c r="C35" s="96" t="s">
        <v>801</v>
      </c>
      <c r="D35" s="97" t="s">
        <v>88</v>
      </c>
      <c r="E35" s="57">
        <v>3</v>
      </c>
      <c r="F35" s="57">
        <v>3</v>
      </c>
      <c r="G35" s="68" t="str">
        <f>VLOOKUP(B35,'[10]Sheet1'!$B$10:$H$50,7,0)</f>
        <v>Khá</v>
      </c>
      <c r="H35" s="57">
        <f t="shared" si="2"/>
        <v>8</v>
      </c>
      <c r="I35" s="58">
        <f aca="true" t="shared" si="10" ref="I35:I41">ROUND((H35+F35),0)</f>
        <v>11</v>
      </c>
      <c r="J35" s="59">
        <v>25</v>
      </c>
      <c r="K35" s="58">
        <f aca="true" t="shared" si="11" ref="K35:K41">J35</f>
        <v>25</v>
      </c>
      <c r="L35" s="59">
        <v>20</v>
      </c>
      <c r="M35" s="58">
        <f aca="true" t="shared" si="12" ref="M35:M41">L35</f>
        <v>20</v>
      </c>
      <c r="N35" s="59">
        <v>24</v>
      </c>
      <c r="O35" s="58">
        <f aca="true" t="shared" si="13" ref="O35:O41">N35</f>
        <v>24</v>
      </c>
      <c r="P35" s="59"/>
      <c r="Q35" s="59"/>
      <c r="R35" s="59"/>
      <c r="S35" s="59">
        <f aca="true" t="shared" si="14" ref="S35:S41">P35+Q35+R35</f>
        <v>0</v>
      </c>
      <c r="T35" s="47">
        <f aca="true" t="shared" si="15" ref="T35:T41">ROUND((I35+K35+M35+O35+S35),0)</f>
        <v>80</v>
      </c>
      <c r="U35" s="100"/>
      <c r="V35" s="102"/>
      <c r="W35" s="46">
        <f t="shared" si="7"/>
        <v>80</v>
      </c>
      <c r="X35" s="29" t="str">
        <f t="shared" si="8"/>
        <v>Tốt</v>
      </c>
      <c r="Y35" s="60"/>
    </row>
    <row r="36" spans="1:25" ht="16.5" customHeight="1">
      <c r="A36" s="61">
        <f t="shared" si="9"/>
        <v>32</v>
      </c>
      <c r="B36" s="95" t="s">
        <v>802</v>
      </c>
      <c r="C36" s="96" t="s">
        <v>803</v>
      </c>
      <c r="D36" s="97" t="s">
        <v>191</v>
      </c>
      <c r="E36" s="57">
        <v>2</v>
      </c>
      <c r="F36" s="57">
        <v>2</v>
      </c>
      <c r="G36" s="68" t="str">
        <f>VLOOKUP(B36,'[10]Sheet1'!$B$10:$H$50,7,0)</f>
        <v>Yếu</v>
      </c>
      <c r="H36" s="57">
        <f t="shared" si="2"/>
        <v>3</v>
      </c>
      <c r="I36" s="58">
        <f t="shared" si="10"/>
        <v>5</v>
      </c>
      <c r="J36" s="59">
        <v>19</v>
      </c>
      <c r="K36" s="58">
        <f t="shared" si="11"/>
        <v>19</v>
      </c>
      <c r="L36" s="59">
        <v>20</v>
      </c>
      <c r="M36" s="58">
        <f t="shared" si="12"/>
        <v>20</v>
      </c>
      <c r="N36" s="59">
        <v>15</v>
      </c>
      <c r="O36" s="58">
        <f t="shared" si="13"/>
        <v>15</v>
      </c>
      <c r="P36" s="59"/>
      <c r="Q36" s="59"/>
      <c r="R36" s="59"/>
      <c r="S36" s="59">
        <f t="shared" si="14"/>
        <v>0</v>
      </c>
      <c r="T36" s="47">
        <f t="shared" si="15"/>
        <v>59</v>
      </c>
      <c r="U36" s="45"/>
      <c r="V36" s="101"/>
      <c r="W36" s="46">
        <f t="shared" si="7"/>
        <v>59</v>
      </c>
      <c r="X36" s="29" t="str">
        <f t="shared" si="8"/>
        <v>TB</v>
      </c>
      <c r="Y36" s="60"/>
    </row>
    <row r="37" spans="1:25" ht="16.5" customHeight="1">
      <c r="A37" s="61">
        <f t="shared" si="9"/>
        <v>33</v>
      </c>
      <c r="B37" s="95" t="s">
        <v>804</v>
      </c>
      <c r="C37" s="96" t="s">
        <v>68</v>
      </c>
      <c r="D37" s="97" t="s">
        <v>93</v>
      </c>
      <c r="E37" s="57">
        <v>3</v>
      </c>
      <c r="F37" s="57">
        <v>3</v>
      </c>
      <c r="G37" s="68" t="str">
        <f>VLOOKUP(B37,'[10]Sheet1'!$B$10:$H$50,7,0)</f>
        <v>Khá</v>
      </c>
      <c r="H37" s="57">
        <f t="shared" si="2"/>
        <v>8</v>
      </c>
      <c r="I37" s="58">
        <f t="shared" si="10"/>
        <v>11</v>
      </c>
      <c r="J37" s="59">
        <v>25</v>
      </c>
      <c r="K37" s="58">
        <f t="shared" si="11"/>
        <v>25</v>
      </c>
      <c r="L37" s="59">
        <v>20</v>
      </c>
      <c r="M37" s="58">
        <f t="shared" si="12"/>
        <v>20</v>
      </c>
      <c r="N37" s="59">
        <v>23</v>
      </c>
      <c r="O37" s="58">
        <f t="shared" si="13"/>
        <v>23</v>
      </c>
      <c r="P37" s="59"/>
      <c r="Q37" s="59"/>
      <c r="R37" s="59"/>
      <c r="S37" s="59">
        <f t="shared" si="14"/>
        <v>0</v>
      </c>
      <c r="T37" s="47">
        <f t="shared" si="15"/>
        <v>79</v>
      </c>
      <c r="U37" s="45"/>
      <c r="V37" s="101"/>
      <c r="W37" s="46">
        <f t="shared" si="7"/>
        <v>79</v>
      </c>
      <c r="X37" s="29" t="str">
        <f t="shared" si="8"/>
        <v>Khá</v>
      </c>
      <c r="Y37" s="60"/>
    </row>
    <row r="38" spans="1:25" ht="16.5" customHeight="1">
      <c r="A38" s="61">
        <f t="shared" si="9"/>
        <v>34</v>
      </c>
      <c r="B38" s="95" t="s">
        <v>805</v>
      </c>
      <c r="C38" s="96" t="s">
        <v>161</v>
      </c>
      <c r="D38" s="97" t="s">
        <v>94</v>
      </c>
      <c r="E38" s="57">
        <v>3</v>
      </c>
      <c r="F38" s="57">
        <v>3</v>
      </c>
      <c r="G38" s="68" t="str">
        <f>VLOOKUP(B38,'[10]Sheet1'!$B$10:$H$50,7,0)</f>
        <v>Yếu</v>
      </c>
      <c r="H38" s="57">
        <f t="shared" si="2"/>
        <v>3</v>
      </c>
      <c r="I38" s="58">
        <f t="shared" si="10"/>
        <v>6</v>
      </c>
      <c r="J38" s="59">
        <v>25</v>
      </c>
      <c r="K38" s="58">
        <f t="shared" si="11"/>
        <v>25</v>
      </c>
      <c r="L38" s="59">
        <v>20</v>
      </c>
      <c r="M38" s="58">
        <f t="shared" si="12"/>
        <v>20</v>
      </c>
      <c r="N38" s="59">
        <v>22</v>
      </c>
      <c r="O38" s="58">
        <f t="shared" si="13"/>
        <v>22</v>
      </c>
      <c r="P38" s="59"/>
      <c r="Q38" s="59"/>
      <c r="R38" s="59"/>
      <c r="S38" s="59">
        <f t="shared" si="14"/>
        <v>0</v>
      </c>
      <c r="T38" s="47">
        <f t="shared" si="15"/>
        <v>73</v>
      </c>
      <c r="U38" s="100"/>
      <c r="V38" s="102"/>
      <c r="W38" s="46">
        <f t="shared" si="7"/>
        <v>73</v>
      </c>
      <c r="X38" s="29" t="str">
        <f t="shared" si="8"/>
        <v>Khá</v>
      </c>
      <c r="Y38" s="60"/>
    </row>
    <row r="39" spans="1:25" ht="16.5" customHeight="1">
      <c r="A39" s="61">
        <f t="shared" si="9"/>
        <v>35</v>
      </c>
      <c r="B39" s="95" t="s">
        <v>806</v>
      </c>
      <c r="C39" s="96" t="s">
        <v>807</v>
      </c>
      <c r="D39" s="97" t="s">
        <v>94</v>
      </c>
      <c r="E39" s="57"/>
      <c r="F39" s="57"/>
      <c r="G39" s="68" t="str">
        <f>VLOOKUP(B39,'[10]Sheet1'!$B$10:$H$50,7,0)</f>
        <v>Yếu</v>
      </c>
      <c r="H39" s="57">
        <f t="shared" si="2"/>
        <v>3</v>
      </c>
      <c r="I39" s="58">
        <f t="shared" si="10"/>
        <v>3</v>
      </c>
      <c r="J39" s="59"/>
      <c r="K39" s="58">
        <f t="shared" si="11"/>
        <v>0</v>
      </c>
      <c r="L39" s="59"/>
      <c r="M39" s="58">
        <f t="shared" si="12"/>
        <v>0</v>
      </c>
      <c r="N39" s="59"/>
      <c r="O39" s="58">
        <f t="shared" si="13"/>
        <v>0</v>
      </c>
      <c r="P39" s="59"/>
      <c r="Q39" s="59"/>
      <c r="R39" s="59"/>
      <c r="S39" s="59">
        <f t="shared" si="14"/>
        <v>0</v>
      </c>
      <c r="T39" s="47">
        <f t="shared" si="15"/>
        <v>3</v>
      </c>
      <c r="U39" s="100">
        <v>10</v>
      </c>
      <c r="V39" s="102"/>
      <c r="W39" s="46">
        <f t="shared" si="7"/>
        <v>-7</v>
      </c>
      <c r="X39" s="29" t="str">
        <f t="shared" si="8"/>
        <v>Kém</v>
      </c>
      <c r="Y39" s="60" t="s">
        <v>332</v>
      </c>
    </row>
    <row r="40" spans="1:25" ht="16.5" customHeight="1">
      <c r="A40" s="61">
        <f t="shared" si="9"/>
        <v>36</v>
      </c>
      <c r="B40" s="95" t="s">
        <v>808</v>
      </c>
      <c r="C40" s="96" t="s">
        <v>809</v>
      </c>
      <c r="D40" s="97" t="s">
        <v>69</v>
      </c>
      <c r="E40" s="57"/>
      <c r="F40" s="57"/>
      <c r="G40" s="68" t="str">
        <f>VLOOKUP(B40,'[10]Sheet1'!$B$10:$H$50,7,0)</f>
        <v>Yếu</v>
      </c>
      <c r="H40" s="57">
        <f t="shared" si="2"/>
        <v>3</v>
      </c>
      <c r="I40" s="58">
        <f t="shared" si="10"/>
        <v>3</v>
      </c>
      <c r="J40" s="59"/>
      <c r="K40" s="58">
        <f t="shared" si="11"/>
        <v>0</v>
      </c>
      <c r="L40" s="59"/>
      <c r="M40" s="58">
        <f t="shared" si="12"/>
        <v>0</v>
      </c>
      <c r="N40" s="59"/>
      <c r="O40" s="58">
        <f t="shared" si="13"/>
        <v>0</v>
      </c>
      <c r="P40" s="59"/>
      <c r="Q40" s="59"/>
      <c r="R40" s="59"/>
      <c r="S40" s="59">
        <f t="shared" si="14"/>
        <v>0</v>
      </c>
      <c r="T40" s="47">
        <f t="shared" si="15"/>
        <v>3</v>
      </c>
      <c r="U40" s="100">
        <v>10</v>
      </c>
      <c r="V40" s="102"/>
      <c r="W40" s="46">
        <f t="shared" si="7"/>
        <v>-7</v>
      </c>
      <c r="X40" s="29" t="str">
        <f t="shared" si="8"/>
        <v>Kém</v>
      </c>
      <c r="Y40" s="60" t="s">
        <v>332</v>
      </c>
    </row>
    <row r="41" spans="1:25" ht="16.5" customHeight="1">
      <c r="A41" s="61">
        <f t="shared" si="9"/>
        <v>37</v>
      </c>
      <c r="B41" s="95" t="s">
        <v>810</v>
      </c>
      <c r="C41" s="96" t="s">
        <v>74</v>
      </c>
      <c r="D41" s="97" t="s">
        <v>69</v>
      </c>
      <c r="E41" s="57">
        <v>3</v>
      </c>
      <c r="F41" s="57">
        <v>3</v>
      </c>
      <c r="G41" s="68" t="str">
        <f>VLOOKUP(B41,'[10]Sheet1'!$B$10:$H$50,7,0)</f>
        <v>Trung bình</v>
      </c>
      <c r="H41" s="57">
        <f t="shared" si="2"/>
        <v>5</v>
      </c>
      <c r="I41" s="58">
        <f t="shared" si="10"/>
        <v>8</v>
      </c>
      <c r="J41" s="59">
        <v>25</v>
      </c>
      <c r="K41" s="58">
        <f t="shared" si="11"/>
        <v>25</v>
      </c>
      <c r="L41" s="59">
        <v>20</v>
      </c>
      <c r="M41" s="58">
        <f t="shared" si="12"/>
        <v>20</v>
      </c>
      <c r="N41" s="59">
        <v>22</v>
      </c>
      <c r="O41" s="58">
        <f t="shared" si="13"/>
        <v>22</v>
      </c>
      <c r="P41" s="59"/>
      <c r="Q41" s="59"/>
      <c r="R41" s="59"/>
      <c r="S41" s="59">
        <f t="shared" si="14"/>
        <v>0</v>
      </c>
      <c r="T41" s="47">
        <f t="shared" si="15"/>
        <v>75</v>
      </c>
      <c r="U41" s="100"/>
      <c r="V41" s="102"/>
      <c r="W41" s="46">
        <f t="shared" si="7"/>
        <v>75</v>
      </c>
      <c r="X41" s="29" t="str">
        <f t="shared" si="8"/>
        <v>Khá</v>
      </c>
      <c r="Y41" s="60"/>
    </row>
    <row r="42" spans="1:25" ht="16.5" customHeight="1">
      <c r="A42" s="61">
        <f t="shared" si="9"/>
        <v>38</v>
      </c>
      <c r="B42" s="95" t="s">
        <v>811</v>
      </c>
      <c r="C42" s="96" t="s">
        <v>500</v>
      </c>
      <c r="D42" s="97" t="s">
        <v>8</v>
      </c>
      <c r="E42" s="57">
        <v>2</v>
      </c>
      <c r="F42" s="57">
        <v>2</v>
      </c>
      <c r="G42" s="68" t="str">
        <f>VLOOKUP(B42,'[10]Sheet1'!$B$10:$H$50,7,0)</f>
        <v>Khá</v>
      </c>
      <c r="H42" s="57">
        <f t="shared" si="2"/>
        <v>8</v>
      </c>
      <c r="I42" s="58">
        <f t="shared" si="0"/>
        <v>10</v>
      </c>
      <c r="J42" s="59">
        <v>24</v>
      </c>
      <c r="K42" s="58">
        <f t="shared" si="1"/>
        <v>24</v>
      </c>
      <c r="L42" s="59">
        <v>20</v>
      </c>
      <c r="M42" s="58">
        <f t="shared" si="3"/>
        <v>20</v>
      </c>
      <c r="N42" s="59">
        <v>22</v>
      </c>
      <c r="O42" s="58">
        <f t="shared" si="4"/>
        <v>22</v>
      </c>
      <c r="P42" s="59"/>
      <c r="Q42" s="59"/>
      <c r="R42" s="59"/>
      <c r="S42" s="59">
        <f t="shared" si="5"/>
        <v>0</v>
      </c>
      <c r="T42" s="47">
        <f t="shared" si="6"/>
        <v>76</v>
      </c>
      <c r="U42" s="100"/>
      <c r="V42" s="102"/>
      <c r="W42" s="46">
        <f t="shared" si="7"/>
        <v>76</v>
      </c>
      <c r="X42" s="29" t="str">
        <f t="shared" si="8"/>
        <v>Khá</v>
      </c>
      <c r="Y42" s="62"/>
    </row>
    <row r="43" spans="1:25" ht="16.5" customHeight="1">
      <c r="A43" s="61">
        <f t="shared" si="9"/>
        <v>39</v>
      </c>
      <c r="B43" s="95" t="s">
        <v>812</v>
      </c>
      <c r="C43" s="96" t="s">
        <v>813</v>
      </c>
      <c r="D43" s="97" t="s">
        <v>168</v>
      </c>
      <c r="E43" s="57">
        <v>3</v>
      </c>
      <c r="F43" s="57">
        <v>3</v>
      </c>
      <c r="G43" s="68" t="str">
        <f>VLOOKUP(B43,'[10]Sheet1'!$B$10:$H$50,7,0)</f>
        <v>Trung bình</v>
      </c>
      <c r="H43" s="57">
        <f t="shared" si="2"/>
        <v>5</v>
      </c>
      <c r="I43" s="58">
        <f t="shared" si="0"/>
        <v>8</v>
      </c>
      <c r="J43" s="59">
        <v>25</v>
      </c>
      <c r="K43" s="58">
        <f t="shared" si="1"/>
        <v>25</v>
      </c>
      <c r="L43" s="59">
        <v>20</v>
      </c>
      <c r="M43" s="58">
        <f t="shared" si="3"/>
        <v>20</v>
      </c>
      <c r="N43" s="59">
        <v>23</v>
      </c>
      <c r="O43" s="58">
        <f t="shared" si="4"/>
        <v>23</v>
      </c>
      <c r="P43" s="59"/>
      <c r="Q43" s="59"/>
      <c r="R43" s="59"/>
      <c r="S43" s="59">
        <f t="shared" si="5"/>
        <v>0</v>
      </c>
      <c r="T43" s="47">
        <f t="shared" si="6"/>
        <v>76</v>
      </c>
      <c r="U43" s="100"/>
      <c r="V43" s="102"/>
      <c r="W43" s="46">
        <f t="shared" si="7"/>
        <v>76</v>
      </c>
      <c r="X43" s="29" t="str">
        <f t="shared" si="8"/>
        <v>Khá</v>
      </c>
      <c r="Y43" s="60"/>
    </row>
    <row r="44" spans="1:25" ht="16.5" customHeight="1">
      <c r="A44" s="61">
        <f t="shared" si="9"/>
        <v>40</v>
      </c>
      <c r="B44" s="95" t="s">
        <v>814</v>
      </c>
      <c r="C44" s="96" t="s">
        <v>161</v>
      </c>
      <c r="D44" s="97" t="s">
        <v>127</v>
      </c>
      <c r="E44" s="57">
        <v>3</v>
      </c>
      <c r="F44" s="57">
        <v>3</v>
      </c>
      <c r="G44" s="68" t="str">
        <f>VLOOKUP(B44,'[10]Sheet1'!$B$10:$H$50,7,0)</f>
        <v>Trung bình</v>
      </c>
      <c r="H44" s="57">
        <f t="shared" si="2"/>
        <v>5</v>
      </c>
      <c r="I44" s="58">
        <f t="shared" si="0"/>
        <v>8</v>
      </c>
      <c r="J44" s="59">
        <v>25</v>
      </c>
      <c r="K44" s="58">
        <f t="shared" si="1"/>
        <v>25</v>
      </c>
      <c r="L44" s="59">
        <v>20</v>
      </c>
      <c r="M44" s="58">
        <f t="shared" si="3"/>
        <v>20</v>
      </c>
      <c r="N44" s="59">
        <v>25</v>
      </c>
      <c r="O44" s="58">
        <f t="shared" si="4"/>
        <v>25</v>
      </c>
      <c r="P44" s="59"/>
      <c r="Q44" s="59"/>
      <c r="R44" s="59"/>
      <c r="S44" s="59">
        <f t="shared" si="5"/>
        <v>0</v>
      </c>
      <c r="T44" s="47">
        <f t="shared" si="6"/>
        <v>78</v>
      </c>
      <c r="U44" s="100">
        <v>10</v>
      </c>
      <c r="V44" s="102"/>
      <c r="W44" s="46">
        <f t="shared" si="7"/>
        <v>68</v>
      </c>
      <c r="X44" s="29" t="str">
        <f t="shared" si="8"/>
        <v>Khá</v>
      </c>
      <c r="Y44" s="60" t="s">
        <v>332</v>
      </c>
    </row>
    <row r="45" spans="1:25" ht="16.5" customHeight="1">
      <c r="A45" s="61">
        <f t="shared" si="9"/>
        <v>41</v>
      </c>
      <c r="B45" s="95" t="s">
        <v>815</v>
      </c>
      <c r="C45" s="96" t="s">
        <v>816</v>
      </c>
      <c r="D45" s="97" t="s">
        <v>817</v>
      </c>
      <c r="E45" s="57">
        <v>3</v>
      </c>
      <c r="F45" s="57">
        <v>3</v>
      </c>
      <c r="G45" s="68" t="str">
        <f>VLOOKUP(B45,'[10]Sheet1'!$B$10:$H$50,7,0)</f>
        <v>Khá</v>
      </c>
      <c r="H45" s="57">
        <f t="shared" si="2"/>
        <v>8</v>
      </c>
      <c r="I45" s="58">
        <f t="shared" si="0"/>
        <v>11</v>
      </c>
      <c r="J45" s="59">
        <v>25</v>
      </c>
      <c r="K45" s="58">
        <f t="shared" si="1"/>
        <v>25</v>
      </c>
      <c r="L45" s="59">
        <v>20</v>
      </c>
      <c r="M45" s="58">
        <f t="shared" si="3"/>
        <v>20</v>
      </c>
      <c r="N45" s="59">
        <v>23</v>
      </c>
      <c r="O45" s="58">
        <f t="shared" si="4"/>
        <v>23</v>
      </c>
      <c r="P45" s="59"/>
      <c r="Q45" s="59"/>
      <c r="R45" s="59"/>
      <c r="S45" s="59">
        <f t="shared" si="5"/>
        <v>0</v>
      </c>
      <c r="T45" s="47">
        <f t="shared" si="6"/>
        <v>79</v>
      </c>
      <c r="U45" s="45"/>
      <c r="V45" s="101"/>
      <c r="W45" s="46">
        <f t="shared" si="7"/>
        <v>79</v>
      </c>
      <c r="X45" s="29" t="str">
        <f t="shared" si="8"/>
        <v>Khá</v>
      </c>
      <c r="Y45" s="60"/>
    </row>
    <row r="46" spans="5:24" ht="21" customHeight="1">
      <c r="E46" s="34" t="s">
        <v>25</v>
      </c>
      <c r="F46" s="65"/>
      <c r="G46" s="43"/>
      <c r="H46" s="12"/>
      <c r="I46" s="10"/>
      <c r="J46" s="10"/>
      <c r="K46" s="10"/>
      <c r="L46" s="10"/>
      <c r="M46" s="10"/>
      <c r="X46" s="43"/>
    </row>
    <row r="47" spans="4:25" ht="21" customHeight="1">
      <c r="D47" s="39" t="s">
        <v>47</v>
      </c>
      <c r="E47" s="37" t="s">
        <v>44</v>
      </c>
      <c r="F47" s="66"/>
      <c r="G47" s="66"/>
      <c r="H47" s="37"/>
      <c r="I47" s="35" t="s">
        <v>27</v>
      </c>
      <c r="J47" s="36" t="s">
        <v>19</v>
      </c>
      <c r="K47" s="36" t="s">
        <v>20</v>
      </c>
      <c r="L47" s="36"/>
      <c r="M47" s="36" t="s">
        <v>21</v>
      </c>
      <c r="N47" s="36" t="s">
        <v>22</v>
      </c>
      <c r="T47" s="136"/>
      <c r="U47" s="136"/>
      <c r="V47" s="136"/>
      <c r="W47" s="136"/>
      <c r="X47" s="136"/>
      <c r="Y47" s="136"/>
    </row>
    <row r="48" spans="4:25" ht="21" customHeight="1">
      <c r="D48" s="38" t="s">
        <v>46</v>
      </c>
      <c r="E48" s="13">
        <f>COUNTIF($X$5:$X$45,"XS")</f>
        <v>1</v>
      </c>
      <c r="F48" s="66"/>
      <c r="G48" s="66"/>
      <c r="H48" s="13"/>
      <c r="I48" s="13">
        <f>COUNTIF($X$5:$X$49,"tốt")</f>
        <v>7</v>
      </c>
      <c r="J48" s="13">
        <f>COUNTIF($X$5:$X$49,"KHÁ")</f>
        <v>19</v>
      </c>
      <c r="K48" s="13">
        <f>COUNTIF($X$5:$X$49,"TBK")</f>
        <v>0</v>
      </c>
      <c r="L48" s="13">
        <f>COUNTIF($X$5:$X$49,"TB")</f>
        <v>5</v>
      </c>
      <c r="M48" s="13">
        <f>COUNTIF($X$5:$X$49,"YẾU")</f>
        <v>1</v>
      </c>
      <c r="N48" s="13">
        <f>COUNTIF($X$5:$X$49,"KÉM")</f>
        <v>8</v>
      </c>
      <c r="O48" s="5">
        <f>SUM(E48:N48)</f>
        <v>41</v>
      </c>
      <c r="T48" s="158"/>
      <c r="U48" s="158"/>
      <c r="V48" s="158"/>
      <c r="W48" s="158"/>
      <c r="X48" s="158"/>
      <c r="Y48" s="158"/>
    </row>
    <row r="49" spans="4:24" ht="21" customHeight="1">
      <c r="D49" s="38" t="s">
        <v>45</v>
      </c>
      <c r="E49" s="52">
        <f>E48*100/$O$48</f>
        <v>2.4390243902439024</v>
      </c>
      <c r="F49" s="67">
        <f>F48*100/62</f>
        <v>0</v>
      </c>
      <c r="G49" s="67"/>
      <c r="H49" s="67">
        <f>H48*100/62</f>
        <v>0</v>
      </c>
      <c r="I49" s="52">
        <f aca="true" t="shared" si="16" ref="I49:N49">I48*100/$O$48</f>
        <v>17.073170731707318</v>
      </c>
      <c r="J49" s="52">
        <f t="shared" si="16"/>
        <v>46.34146341463415</v>
      </c>
      <c r="K49" s="52">
        <f t="shared" si="16"/>
        <v>0</v>
      </c>
      <c r="L49" s="52">
        <f t="shared" si="16"/>
        <v>12.195121951219512</v>
      </c>
      <c r="M49" s="52">
        <f t="shared" si="16"/>
        <v>2.4390243902439024</v>
      </c>
      <c r="N49" s="52">
        <f t="shared" si="16"/>
        <v>19.51219512195122</v>
      </c>
      <c r="O49" s="42">
        <f>SUM(E49:N49)</f>
        <v>100.00000000000001</v>
      </c>
      <c r="T49" s="50"/>
      <c r="U49" s="51"/>
      <c r="V49" s="51"/>
      <c r="W49" s="49"/>
      <c r="X49" s="49"/>
    </row>
    <row r="50" spans="8:25" ht="15.75">
      <c r="H50" s="54"/>
      <c r="T50" s="136" t="s">
        <v>831</v>
      </c>
      <c r="U50" s="136"/>
      <c r="V50" s="136"/>
      <c r="W50" s="136"/>
      <c r="X50" s="136"/>
      <c r="Y50" s="136"/>
    </row>
    <row r="51" spans="9:25" ht="18.75">
      <c r="I51" s="55"/>
      <c r="J51" s="137" t="s">
        <v>114</v>
      </c>
      <c r="K51" s="137"/>
      <c r="L51" s="137"/>
      <c r="M51" s="137"/>
      <c r="T51" s="158" t="s">
        <v>827</v>
      </c>
      <c r="U51" s="158"/>
      <c r="V51" s="158"/>
      <c r="W51" s="158"/>
      <c r="X51" s="158"/>
      <c r="Y51" s="158"/>
    </row>
    <row r="52" spans="10:24" ht="18.75">
      <c r="J52" s="69"/>
      <c r="K52" s="69"/>
      <c r="L52" s="69"/>
      <c r="M52" s="69"/>
      <c r="T52" s="50"/>
      <c r="U52" s="51"/>
      <c r="V52" s="51"/>
      <c r="W52" s="49"/>
      <c r="X52" s="49"/>
    </row>
    <row r="53" spans="10:24" ht="39.75" customHeight="1">
      <c r="J53" s="69"/>
      <c r="K53" s="69"/>
      <c r="L53" s="69"/>
      <c r="M53" s="69"/>
      <c r="T53" s="6"/>
      <c r="U53" s="7"/>
      <c r="V53" s="7"/>
      <c r="W53" s="9"/>
      <c r="X53" s="11"/>
    </row>
    <row r="54" spans="10:25" ht="18.75">
      <c r="J54" s="70" t="s">
        <v>153</v>
      </c>
      <c r="K54" s="70"/>
      <c r="L54" s="70"/>
      <c r="M54" s="70"/>
      <c r="T54" s="137"/>
      <c r="U54" s="137"/>
      <c r="V54" s="137"/>
      <c r="W54" s="137"/>
      <c r="X54" s="137"/>
      <c r="Y54" s="137"/>
    </row>
    <row r="55" spans="20:25" ht="21" customHeight="1">
      <c r="T55" s="136"/>
      <c r="U55" s="136"/>
      <c r="V55" s="136"/>
      <c r="W55" s="136"/>
      <c r="X55" s="136"/>
      <c r="Y55" s="136"/>
    </row>
    <row r="56" spans="9:25" ht="21" customHeight="1">
      <c r="I56" s="2"/>
      <c r="J56" s="70"/>
      <c r="K56" s="70"/>
      <c r="L56" s="70"/>
      <c r="M56" s="70"/>
      <c r="T56" s="89"/>
      <c r="U56" s="89"/>
      <c r="V56" s="89"/>
      <c r="W56" s="89"/>
      <c r="X56" s="89"/>
      <c r="Y56" s="89"/>
    </row>
    <row r="57" spans="9:24" ht="21" customHeight="1" hidden="1">
      <c r="I57" s="92" t="s">
        <v>152</v>
      </c>
      <c r="J57" s="69"/>
      <c r="K57" s="69"/>
      <c r="L57" s="69"/>
      <c r="M57" s="69"/>
      <c r="T57" s="50"/>
      <c r="U57" s="51"/>
      <c r="V57" s="51"/>
      <c r="W57" s="49"/>
      <c r="X57" s="49"/>
    </row>
    <row r="58" spans="10:24" ht="21" customHeight="1">
      <c r="J58" s="69"/>
      <c r="K58" s="69"/>
      <c r="L58" s="69"/>
      <c r="M58" s="69"/>
      <c r="T58" s="6"/>
      <c r="U58" s="7"/>
      <c r="V58" s="7"/>
      <c r="W58" s="9"/>
      <c r="X58" s="11"/>
    </row>
    <row r="59" spans="10:25" ht="19.5">
      <c r="J59" s="70"/>
      <c r="K59" s="70"/>
      <c r="L59" s="70"/>
      <c r="M59" s="70"/>
      <c r="T59" s="161"/>
      <c r="U59" s="161"/>
      <c r="V59" s="161"/>
      <c r="W59" s="161"/>
      <c r="X59" s="161"/>
      <c r="Y59" s="161"/>
    </row>
    <row r="63" ht="15.75">
      <c r="U63" s="4">
        <f>31*2</f>
        <v>62</v>
      </c>
    </row>
  </sheetData>
  <sheetProtection/>
  <mergeCells count="21">
    <mergeCell ref="J51:M51"/>
    <mergeCell ref="T55:Y55"/>
    <mergeCell ref="T54:Y54"/>
    <mergeCell ref="E3:I3"/>
    <mergeCell ref="D3:D4"/>
    <mergeCell ref="T51:Y51"/>
    <mergeCell ref="J3:K3"/>
    <mergeCell ref="T59:Y59"/>
    <mergeCell ref="P3:S3"/>
    <mergeCell ref="T3:X3"/>
    <mergeCell ref="T48:Y48"/>
    <mergeCell ref="T50:Y50"/>
    <mergeCell ref="AB5:AE5"/>
    <mergeCell ref="T47:Y47"/>
    <mergeCell ref="A1:Y1"/>
    <mergeCell ref="A2:Y2"/>
    <mergeCell ref="A3:A4"/>
    <mergeCell ref="B3:B4"/>
    <mergeCell ref="C3:C4"/>
    <mergeCell ref="L3:M3"/>
    <mergeCell ref="N3:O3"/>
  </mergeCells>
  <printOptions/>
  <pageMargins left="0.5" right="0" top="0.38" bottom="0" header="0.67" footer="0.511811023622047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AE41"/>
  <sheetViews>
    <sheetView tabSelected="1" zoomScalePageLayoutView="0" workbookViewId="0" topLeftCell="A1">
      <pane xSplit="4" ySplit="4" topLeftCell="G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V16" sqref="V16"/>
    </sheetView>
  </sheetViews>
  <sheetFormatPr defaultColWidth="8.796875" defaultRowHeight="15"/>
  <cols>
    <col min="1" max="1" width="3.59765625" style="9" customWidth="1"/>
    <col min="2" max="2" width="13.69921875" style="85" bestFit="1" customWidth="1"/>
    <col min="3" max="3" width="16.8984375" style="6" customWidth="1"/>
    <col min="4" max="4" width="6.8984375" style="32" customWidth="1"/>
    <col min="5" max="5" width="7.5" style="8" customWidth="1"/>
    <col min="6" max="6" width="4.3984375" style="8" bestFit="1" customWidth="1"/>
    <col min="7" max="7" width="7.5" style="8" bestFit="1" customWidth="1"/>
    <col min="8" max="8" width="3.3984375" style="8" bestFit="1" customWidth="1"/>
    <col min="9" max="9" width="4.8984375" style="8" customWidth="1"/>
    <col min="10" max="10" width="4.8984375" style="2" customWidth="1"/>
    <col min="11" max="11" width="4.19921875" style="2" customWidth="1"/>
    <col min="12" max="14" width="3.8984375" style="2" customWidth="1"/>
    <col min="15" max="15" width="4.5" style="2" customWidth="1"/>
    <col min="16" max="17" width="3.8984375" style="2" customWidth="1"/>
    <col min="18" max="18" width="4.59765625" style="2" bestFit="1" customWidth="1"/>
    <col min="19" max="19" width="7.3984375" style="2" customWidth="1"/>
    <col min="20" max="20" width="4.59765625" style="4" customWidth="1"/>
    <col min="21" max="22" width="4.3984375" style="4" customWidth="1"/>
    <col min="23" max="23" width="5.09765625" style="4" customWidth="1"/>
    <col min="24" max="24" width="5.3984375" style="4" customWidth="1"/>
    <col min="25" max="25" width="24.5" style="4" customWidth="1"/>
    <col min="26" max="16384" width="9" style="2" customWidth="1"/>
  </cols>
  <sheetData>
    <row r="1" spans="1:25" s="15" customFormat="1" ht="23.25" customHeight="1">
      <c r="A1" s="145" t="s">
        <v>951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s="15" customFormat="1" ht="15.75" customHeight="1">
      <c r="A2" s="154" t="s">
        <v>953</v>
      </c>
      <c r="B2" s="154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 s="30" customFormat="1" ht="17.25" customHeight="1">
      <c r="A3" s="149" t="s">
        <v>14</v>
      </c>
      <c r="B3" s="159" t="s">
        <v>50</v>
      </c>
      <c r="C3" s="143" t="s">
        <v>24</v>
      </c>
      <c r="D3" s="156" t="s">
        <v>15</v>
      </c>
      <c r="E3" s="151" t="s">
        <v>824</v>
      </c>
      <c r="F3" s="152"/>
      <c r="G3" s="152"/>
      <c r="H3" s="152"/>
      <c r="I3" s="153"/>
      <c r="J3" s="140" t="s">
        <v>1</v>
      </c>
      <c r="K3" s="141"/>
      <c r="L3" s="140" t="s">
        <v>2</v>
      </c>
      <c r="M3" s="141"/>
      <c r="N3" s="140" t="s">
        <v>825</v>
      </c>
      <c r="O3" s="141"/>
      <c r="P3" s="140" t="s">
        <v>4</v>
      </c>
      <c r="Q3" s="142"/>
      <c r="R3" s="142"/>
      <c r="S3" s="141"/>
      <c r="T3" s="146" t="s">
        <v>23</v>
      </c>
      <c r="U3" s="147"/>
      <c r="V3" s="147"/>
      <c r="W3" s="147"/>
      <c r="X3" s="148"/>
      <c r="Y3" s="17" t="s">
        <v>16</v>
      </c>
    </row>
    <row r="4" spans="1:25" s="11" customFormat="1" ht="18.75" customHeight="1">
      <c r="A4" s="150"/>
      <c r="B4" s="160"/>
      <c r="C4" s="144"/>
      <c r="D4" s="157"/>
      <c r="E4" s="31" t="s">
        <v>17</v>
      </c>
      <c r="F4" s="31" t="s">
        <v>18</v>
      </c>
      <c r="G4" s="31"/>
      <c r="H4" s="31" t="s">
        <v>49</v>
      </c>
      <c r="I4" s="40" t="s">
        <v>18</v>
      </c>
      <c r="J4" s="18" t="s">
        <v>17</v>
      </c>
      <c r="K4" s="41" t="s">
        <v>18</v>
      </c>
      <c r="L4" s="18" t="s">
        <v>17</v>
      </c>
      <c r="M4" s="41" t="s">
        <v>18</v>
      </c>
      <c r="N4" s="18" t="s">
        <v>17</v>
      </c>
      <c r="O4" s="41" t="s">
        <v>18</v>
      </c>
      <c r="P4" s="18" t="s">
        <v>118</v>
      </c>
      <c r="Q4" s="18" t="s">
        <v>119</v>
      </c>
      <c r="R4" s="18" t="s">
        <v>120</v>
      </c>
      <c r="S4" s="71" t="s">
        <v>122</v>
      </c>
      <c r="T4" s="72" t="s">
        <v>115</v>
      </c>
      <c r="U4" s="72" t="s">
        <v>116</v>
      </c>
      <c r="V4" s="72" t="s">
        <v>823</v>
      </c>
      <c r="W4" s="41" t="s">
        <v>117</v>
      </c>
      <c r="X4" s="48" t="s">
        <v>47</v>
      </c>
      <c r="Y4" s="16"/>
    </row>
    <row r="5" spans="1:31" ht="15.75" customHeight="1">
      <c r="A5" s="56">
        <v>1</v>
      </c>
      <c r="B5" s="95" t="s">
        <v>954</v>
      </c>
      <c r="C5" s="96" t="s">
        <v>955</v>
      </c>
      <c r="D5" s="97" t="s">
        <v>113</v>
      </c>
      <c r="E5" s="57">
        <v>3</v>
      </c>
      <c r="F5" s="57">
        <v>6</v>
      </c>
      <c r="G5" s="68" t="str">
        <f>VLOOKUP(B5,'[12]Sheet1'!$B$10:$H$33,7,0)</f>
        <v>Giỏi</v>
      </c>
      <c r="H5" s="57">
        <f>IF(G5="Kém",1,IF(G5="Yếu",3,IF(G5="Trung bình",5,IF(G5="tbk",7,IF(G5="Khá",8,IF(G5="Giỏi",9,IF(G5="xuất sắc",10)))))))</f>
        <v>9</v>
      </c>
      <c r="I5" s="58">
        <f aca="true" t="shared" si="0" ref="I5:I27">ROUND((H5+F5),0)</f>
        <v>15</v>
      </c>
      <c r="J5" s="59">
        <v>25</v>
      </c>
      <c r="K5" s="58">
        <f aca="true" t="shared" si="1" ref="K5:K27">J5</f>
        <v>25</v>
      </c>
      <c r="L5" s="59">
        <v>20</v>
      </c>
      <c r="M5" s="58">
        <f>L5</f>
        <v>20</v>
      </c>
      <c r="N5" s="59">
        <v>25</v>
      </c>
      <c r="O5" s="58">
        <v>20</v>
      </c>
      <c r="P5" s="59">
        <v>10</v>
      </c>
      <c r="Q5" s="59"/>
      <c r="R5" s="59"/>
      <c r="S5" s="59">
        <f>P5+Q5+R5</f>
        <v>10</v>
      </c>
      <c r="T5" s="47">
        <f>ROUND((I5+K5+M5+O5+S5),0)</f>
        <v>90</v>
      </c>
      <c r="U5" s="45"/>
      <c r="V5" s="101"/>
      <c r="W5" s="46">
        <f>T5-U5-V5</f>
        <v>90</v>
      </c>
      <c r="X5" s="29" t="str">
        <f>IF(W5&lt;35,"Kém",IF(W5&lt;50,"Yếu",IF(W5&lt;65,"TB",IF(W5&lt;80,"Khá",IF(W5&lt;90,"Tốt","XS")))))</f>
        <v>XS</v>
      </c>
      <c r="Y5" s="60"/>
      <c r="AB5" s="162"/>
      <c r="AC5" s="162"/>
      <c r="AD5" s="162"/>
      <c r="AE5" s="162"/>
    </row>
    <row r="6" spans="1:28" ht="15.75" customHeight="1">
      <c r="A6" s="61">
        <f>A5+1</f>
        <v>2</v>
      </c>
      <c r="B6" s="95" t="s">
        <v>956</v>
      </c>
      <c r="C6" s="96" t="s">
        <v>185</v>
      </c>
      <c r="D6" s="97" t="s">
        <v>89</v>
      </c>
      <c r="E6" s="57">
        <v>3</v>
      </c>
      <c r="F6" s="57">
        <v>3</v>
      </c>
      <c r="G6" s="68" t="str">
        <f>VLOOKUP(B6,'[12]Sheet1'!$B$10:$H$33,7,0)</f>
        <v>Giỏi</v>
      </c>
      <c r="H6" s="57">
        <f aca="true" t="shared" si="2" ref="H6:H27">IF(G6="Kém",1,IF(G6="Yếu",3,IF(G6="Trung bình",5,IF(G6="tbk",7,IF(G6="Khá",8,IF(G6="Giỏi",9,IF(G6="xuất sắc",10)))))))</f>
        <v>9</v>
      </c>
      <c r="I6" s="58">
        <f t="shared" si="0"/>
        <v>12</v>
      </c>
      <c r="J6" s="59">
        <v>25</v>
      </c>
      <c r="K6" s="58">
        <f t="shared" si="1"/>
        <v>25</v>
      </c>
      <c r="L6" s="59">
        <v>20</v>
      </c>
      <c r="M6" s="58">
        <f aca="true" t="shared" si="3" ref="M6:M27">L6</f>
        <v>20</v>
      </c>
      <c r="N6" s="59">
        <v>25</v>
      </c>
      <c r="O6" s="58">
        <v>20</v>
      </c>
      <c r="P6" s="59"/>
      <c r="Q6" s="59"/>
      <c r="R6" s="59"/>
      <c r="S6" s="59">
        <f aca="true" t="shared" si="4" ref="S6:S27">P6+Q6+R6</f>
        <v>0</v>
      </c>
      <c r="T6" s="47">
        <f aca="true" t="shared" si="5" ref="T6:T27">ROUND((I6+K6+M6+O6+S6),0)</f>
        <v>77</v>
      </c>
      <c r="U6" s="45"/>
      <c r="V6" s="101">
        <v>10</v>
      </c>
      <c r="W6" s="46">
        <f aca="true" t="shared" si="6" ref="W6:W27">T6-U6-V6</f>
        <v>67</v>
      </c>
      <c r="X6" s="29" t="str">
        <f aca="true" t="shared" si="7" ref="X6:X27">IF(W6&lt;35,"Kém",IF(W6&lt;50,"Yếu",IF(W6&lt;65,"TB",IF(W6&lt;80,"Khá",IF(W6&lt;90,"Tốt","XS")))))</f>
        <v>Khá</v>
      </c>
      <c r="Y6" s="62"/>
      <c r="Z6" s="3"/>
      <c r="AA6" s="3"/>
      <c r="AB6" s="3"/>
    </row>
    <row r="7" spans="1:25" ht="15.75" customHeight="1">
      <c r="A7" s="61">
        <f aca="true" t="shared" si="8" ref="A7:A27">A6+1</f>
        <v>3</v>
      </c>
      <c r="B7" s="95" t="s">
        <v>957</v>
      </c>
      <c r="C7" s="96" t="s">
        <v>92</v>
      </c>
      <c r="D7" s="97" t="s">
        <v>9</v>
      </c>
      <c r="E7" s="57">
        <v>3</v>
      </c>
      <c r="F7" s="57">
        <v>3</v>
      </c>
      <c r="G7" s="68" t="str">
        <f>VLOOKUP(B7,'[12]Sheet1'!$B$10:$H$33,7,0)</f>
        <v>Khá</v>
      </c>
      <c r="H7" s="57">
        <f t="shared" si="2"/>
        <v>8</v>
      </c>
      <c r="I7" s="58">
        <f t="shared" si="0"/>
        <v>11</v>
      </c>
      <c r="J7" s="59">
        <v>25</v>
      </c>
      <c r="K7" s="58">
        <f t="shared" si="1"/>
        <v>25</v>
      </c>
      <c r="L7" s="59">
        <v>20</v>
      </c>
      <c r="M7" s="58">
        <f t="shared" si="3"/>
        <v>20</v>
      </c>
      <c r="N7" s="59">
        <v>25</v>
      </c>
      <c r="O7" s="58">
        <v>20</v>
      </c>
      <c r="P7" s="59"/>
      <c r="Q7" s="59"/>
      <c r="R7" s="59"/>
      <c r="S7" s="59">
        <f t="shared" si="4"/>
        <v>0</v>
      </c>
      <c r="T7" s="47">
        <f t="shared" si="5"/>
        <v>76</v>
      </c>
      <c r="U7" s="45"/>
      <c r="V7" s="101"/>
      <c r="W7" s="46">
        <f t="shared" si="6"/>
        <v>76</v>
      </c>
      <c r="X7" s="29" t="str">
        <f t="shared" si="7"/>
        <v>Khá</v>
      </c>
      <c r="Y7" s="62"/>
    </row>
    <row r="8" spans="1:25" ht="16.5" customHeight="1">
      <c r="A8" s="61">
        <f t="shared" si="8"/>
        <v>4</v>
      </c>
      <c r="B8" s="95" t="s">
        <v>958</v>
      </c>
      <c r="C8" s="96" t="s">
        <v>959</v>
      </c>
      <c r="D8" s="97" t="s">
        <v>112</v>
      </c>
      <c r="E8" s="57">
        <v>3</v>
      </c>
      <c r="F8" s="57">
        <v>3</v>
      </c>
      <c r="G8" s="68" t="str">
        <f>VLOOKUP(B8,'[12]Sheet1'!$B$10:$H$33,7,0)</f>
        <v>Giỏi</v>
      </c>
      <c r="H8" s="57">
        <f t="shared" si="2"/>
        <v>9</v>
      </c>
      <c r="I8" s="58">
        <f t="shared" si="0"/>
        <v>12</v>
      </c>
      <c r="J8" s="59">
        <v>25</v>
      </c>
      <c r="K8" s="58">
        <f t="shared" si="1"/>
        <v>25</v>
      </c>
      <c r="L8" s="59">
        <v>20</v>
      </c>
      <c r="M8" s="58">
        <f t="shared" si="3"/>
        <v>20</v>
      </c>
      <c r="N8" s="59">
        <v>25</v>
      </c>
      <c r="O8" s="58">
        <v>20</v>
      </c>
      <c r="P8" s="59"/>
      <c r="Q8" s="59"/>
      <c r="R8" s="59"/>
      <c r="S8" s="59">
        <f t="shared" si="4"/>
        <v>0</v>
      </c>
      <c r="T8" s="47">
        <f t="shared" si="5"/>
        <v>77</v>
      </c>
      <c r="U8" s="45"/>
      <c r="V8" s="101"/>
      <c r="W8" s="46">
        <f t="shared" si="6"/>
        <v>77</v>
      </c>
      <c r="X8" s="29" t="str">
        <f t="shared" si="7"/>
        <v>Khá</v>
      </c>
      <c r="Y8" s="62"/>
    </row>
    <row r="9" spans="1:25" ht="16.5" customHeight="1">
      <c r="A9" s="61">
        <f t="shared" si="8"/>
        <v>5</v>
      </c>
      <c r="B9" s="95" t="s">
        <v>960</v>
      </c>
      <c r="C9" s="96" t="s">
        <v>961</v>
      </c>
      <c r="D9" s="97" t="s">
        <v>205</v>
      </c>
      <c r="E9" s="57">
        <v>3</v>
      </c>
      <c r="F9" s="57">
        <v>3</v>
      </c>
      <c r="G9" s="68" t="str">
        <f>VLOOKUP(B9,'[12]Sheet1'!$B$10:$H$33,7,0)</f>
        <v>Yếu</v>
      </c>
      <c r="H9" s="57">
        <f t="shared" si="2"/>
        <v>3</v>
      </c>
      <c r="I9" s="58">
        <f t="shared" si="0"/>
        <v>6</v>
      </c>
      <c r="J9" s="59">
        <v>25</v>
      </c>
      <c r="K9" s="58">
        <f t="shared" si="1"/>
        <v>25</v>
      </c>
      <c r="L9" s="59">
        <v>20</v>
      </c>
      <c r="M9" s="58">
        <f t="shared" si="3"/>
        <v>20</v>
      </c>
      <c r="N9" s="59">
        <v>25</v>
      </c>
      <c r="O9" s="58">
        <v>20</v>
      </c>
      <c r="P9" s="59"/>
      <c r="Q9" s="59"/>
      <c r="R9" s="59"/>
      <c r="S9" s="59">
        <f t="shared" si="4"/>
        <v>0</v>
      </c>
      <c r="T9" s="47">
        <f t="shared" si="5"/>
        <v>71</v>
      </c>
      <c r="U9" s="45">
        <v>10</v>
      </c>
      <c r="V9" s="101"/>
      <c r="W9" s="46">
        <f t="shared" si="6"/>
        <v>61</v>
      </c>
      <c r="X9" s="29" t="str">
        <f t="shared" si="7"/>
        <v>TB</v>
      </c>
      <c r="Y9" s="94" t="s">
        <v>332</v>
      </c>
    </row>
    <row r="10" spans="1:25" ht="16.5" customHeight="1">
      <c r="A10" s="61">
        <f t="shared" si="8"/>
        <v>6</v>
      </c>
      <c r="B10" s="95" t="s">
        <v>962</v>
      </c>
      <c r="C10" s="96" t="s">
        <v>963</v>
      </c>
      <c r="D10" s="97" t="s">
        <v>6</v>
      </c>
      <c r="E10" s="57">
        <v>3</v>
      </c>
      <c r="F10" s="57">
        <v>3</v>
      </c>
      <c r="G10" s="68" t="str">
        <f>VLOOKUP(B10,'[12]Sheet1'!$B$10:$H$33,7,0)</f>
        <v>Trung bình</v>
      </c>
      <c r="H10" s="57">
        <f t="shared" si="2"/>
        <v>5</v>
      </c>
      <c r="I10" s="58">
        <f t="shared" si="0"/>
        <v>8</v>
      </c>
      <c r="J10" s="59">
        <v>25</v>
      </c>
      <c r="K10" s="58">
        <f t="shared" si="1"/>
        <v>25</v>
      </c>
      <c r="L10" s="59">
        <v>20</v>
      </c>
      <c r="M10" s="58">
        <f t="shared" si="3"/>
        <v>20</v>
      </c>
      <c r="N10" s="59">
        <v>25</v>
      </c>
      <c r="O10" s="58">
        <v>20</v>
      </c>
      <c r="P10" s="59"/>
      <c r="Q10" s="59"/>
      <c r="R10" s="59"/>
      <c r="S10" s="59">
        <f t="shared" si="4"/>
        <v>0</v>
      </c>
      <c r="T10" s="47">
        <f t="shared" si="5"/>
        <v>73</v>
      </c>
      <c r="U10" s="100"/>
      <c r="V10" s="102">
        <v>10</v>
      </c>
      <c r="W10" s="46">
        <f t="shared" si="6"/>
        <v>63</v>
      </c>
      <c r="X10" s="29" t="str">
        <f t="shared" si="7"/>
        <v>TB</v>
      </c>
      <c r="Y10" s="60"/>
    </row>
    <row r="11" spans="1:25" ht="16.5" customHeight="1">
      <c r="A11" s="61">
        <f t="shared" si="8"/>
        <v>7</v>
      </c>
      <c r="B11" s="95" t="s">
        <v>964</v>
      </c>
      <c r="C11" s="96" t="s">
        <v>965</v>
      </c>
      <c r="D11" s="97" t="s">
        <v>966</v>
      </c>
      <c r="E11" s="57">
        <v>3</v>
      </c>
      <c r="F11" s="57">
        <v>3</v>
      </c>
      <c r="G11" s="68" t="str">
        <f>VLOOKUP(B11,'[12]Sheet1'!$B$10:$H$33,7,0)</f>
        <v>Yếu</v>
      </c>
      <c r="H11" s="57">
        <f t="shared" si="2"/>
        <v>3</v>
      </c>
      <c r="I11" s="58">
        <f t="shared" si="0"/>
        <v>6</v>
      </c>
      <c r="J11" s="59">
        <v>25</v>
      </c>
      <c r="K11" s="58">
        <f t="shared" si="1"/>
        <v>25</v>
      </c>
      <c r="L11" s="59">
        <v>20</v>
      </c>
      <c r="M11" s="58">
        <f t="shared" si="3"/>
        <v>20</v>
      </c>
      <c r="N11" s="59">
        <v>25</v>
      </c>
      <c r="O11" s="58">
        <v>20</v>
      </c>
      <c r="P11" s="59"/>
      <c r="Q11" s="59"/>
      <c r="R11" s="59"/>
      <c r="S11" s="59">
        <f t="shared" si="4"/>
        <v>0</v>
      </c>
      <c r="T11" s="47">
        <f t="shared" si="5"/>
        <v>71</v>
      </c>
      <c r="U11" s="100"/>
      <c r="V11" s="102"/>
      <c r="W11" s="46">
        <f t="shared" si="6"/>
        <v>71</v>
      </c>
      <c r="X11" s="29" t="str">
        <f t="shared" si="7"/>
        <v>Khá</v>
      </c>
      <c r="Y11" s="60"/>
    </row>
    <row r="12" spans="1:25" ht="16.5" customHeight="1">
      <c r="A12" s="61">
        <f t="shared" si="8"/>
        <v>8</v>
      </c>
      <c r="B12" s="95" t="s">
        <v>967</v>
      </c>
      <c r="C12" s="96" t="s">
        <v>968</v>
      </c>
      <c r="D12" s="97" t="s">
        <v>969</v>
      </c>
      <c r="E12" s="57">
        <v>3</v>
      </c>
      <c r="F12" s="57">
        <v>3</v>
      </c>
      <c r="G12" s="68" t="str">
        <f>VLOOKUP(B12,'[12]Sheet1'!$B$10:$H$33,7,0)</f>
        <v>Giỏi</v>
      </c>
      <c r="H12" s="57">
        <f t="shared" si="2"/>
        <v>9</v>
      </c>
      <c r="I12" s="58">
        <f t="shared" si="0"/>
        <v>12</v>
      </c>
      <c r="J12" s="59">
        <v>25</v>
      </c>
      <c r="K12" s="58">
        <f t="shared" si="1"/>
        <v>25</v>
      </c>
      <c r="L12" s="59">
        <v>20</v>
      </c>
      <c r="M12" s="58">
        <f t="shared" si="3"/>
        <v>20</v>
      </c>
      <c r="N12" s="59">
        <v>25</v>
      </c>
      <c r="O12" s="58">
        <v>20</v>
      </c>
      <c r="P12" s="59"/>
      <c r="Q12" s="59"/>
      <c r="R12" s="59"/>
      <c r="S12" s="59">
        <f t="shared" si="4"/>
        <v>0</v>
      </c>
      <c r="T12" s="47">
        <f t="shared" si="5"/>
        <v>77</v>
      </c>
      <c r="U12" s="100"/>
      <c r="V12" s="102"/>
      <c r="W12" s="46">
        <f t="shared" si="6"/>
        <v>77</v>
      </c>
      <c r="X12" s="29" t="str">
        <f t="shared" si="7"/>
        <v>Khá</v>
      </c>
      <c r="Y12" s="60"/>
    </row>
    <row r="13" spans="1:25" ht="16.5" customHeight="1">
      <c r="A13" s="61">
        <f t="shared" si="8"/>
        <v>9</v>
      </c>
      <c r="B13" s="95" t="s">
        <v>970</v>
      </c>
      <c r="C13" s="96" t="s">
        <v>154</v>
      </c>
      <c r="D13" s="97" t="s">
        <v>971</v>
      </c>
      <c r="E13" s="57">
        <v>3</v>
      </c>
      <c r="F13" s="57">
        <v>3</v>
      </c>
      <c r="G13" s="68" t="str">
        <f>VLOOKUP(B13,'[12]Sheet1'!$B$10:$H$33,7,0)</f>
        <v>Giỏi</v>
      </c>
      <c r="H13" s="57">
        <f t="shared" si="2"/>
        <v>9</v>
      </c>
      <c r="I13" s="58">
        <f t="shared" si="0"/>
        <v>12</v>
      </c>
      <c r="J13" s="59">
        <v>25</v>
      </c>
      <c r="K13" s="58">
        <f t="shared" si="1"/>
        <v>25</v>
      </c>
      <c r="L13" s="59">
        <v>20</v>
      </c>
      <c r="M13" s="58">
        <f t="shared" si="3"/>
        <v>20</v>
      </c>
      <c r="N13" s="59">
        <v>25</v>
      </c>
      <c r="O13" s="58">
        <v>20</v>
      </c>
      <c r="P13" s="59"/>
      <c r="Q13" s="59"/>
      <c r="R13" s="59"/>
      <c r="S13" s="59">
        <f t="shared" si="4"/>
        <v>0</v>
      </c>
      <c r="T13" s="47">
        <f t="shared" si="5"/>
        <v>77</v>
      </c>
      <c r="U13" s="100"/>
      <c r="V13" s="102"/>
      <c r="W13" s="46">
        <f t="shared" si="6"/>
        <v>77</v>
      </c>
      <c r="X13" s="29" t="str">
        <f t="shared" si="7"/>
        <v>Khá</v>
      </c>
      <c r="Y13" s="60"/>
    </row>
    <row r="14" spans="1:25" ht="16.5" customHeight="1">
      <c r="A14" s="61">
        <f t="shared" si="8"/>
        <v>10</v>
      </c>
      <c r="B14" s="95" t="s">
        <v>972</v>
      </c>
      <c r="C14" s="96" t="s">
        <v>901</v>
      </c>
      <c r="D14" s="97" t="s">
        <v>78</v>
      </c>
      <c r="E14" s="57">
        <v>3</v>
      </c>
      <c r="F14" s="57">
        <v>3</v>
      </c>
      <c r="G14" s="68" t="str">
        <f>VLOOKUP(B14,'[12]Sheet1'!$B$10:$H$33,7,0)</f>
        <v>Yếu</v>
      </c>
      <c r="H14" s="57">
        <f t="shared" si="2"/>
        <v>3</v>
      </c>
      <c r="I14" s="58">
        <f t="shared" si="0"/>
        <v>6</v>
      </c>
      <c r="J14" s="59">
        <v>25</v>
      </c>
      <c r="K14" s="58">
        <f t="shared" si="1"/>
        <v>25</v>
      </c>
      <c r="L14" s="59">
        <v>20</v>
      </c>
      <c r="M14" s="58">
        <f t="shared" si="3"/>
        <v>20</v>
      </c>
      <c r="N14" s="59">
        <v>25</v>
      </c>
      <c r="O14" s="58">
        <v>20</v>
      </c>
      <c r="P14" s="59"/>
      <c r="Q14" s="59"/>
      <c r="R14" s="59"/>
      <c r="S14" s="59">
        <f t="shared" si="4"/>
        <v>0</v>
      </c>
      <c r="T14" s="47">
        <f t="shared" si="5"/>
        <v>71</v>
      </c>
      <c r="U14" s="45"/>
      <c r="V14" s="101"/>
      <c r="W14" s="46">
        <f t="shared" si="6"/>
        <v>71</v>
      </c>
      <c r="X14" s="29" t="str">
        <f t="shared" si="7"/>
        <v>Khá</v>
      </c>
      <c r="Y14" s="60"/>
    </row>
    <row r="15" spans="1:25" ht="16.5" customHeight="1">
      <c r="A15" s="61">
        <f t="shared" si="8"/>
        <v>11</v>
      </c>
      <c r="B15" s="95" t="s">
        <v>973</v>
      </c>
      <c r="C15" s="96" t="s">
        <v>974</v>
      </c>
      <c r="D15" s="97" t="s">
        <v>78</v>
      </c>
      <c r="E15" s="57">
        <v>3</v>
      </c>
      <c r="F15" s="57">
        <v>3</v>
      </c>
      <c r="G15" s="68" t="str">
        <f>VLOOKUP(B15,'[12]Sheet1'!$B$10:$H$33,7,0)</f>
        <v>Khá</v>
      </c>
      <c r="H15" s="57">
        <f t="shared" si="2"/>
        <v>8</v>
      </c>
      <c r="I15" s="58">
        <f t="shared" si="0"/>
        <v>11</v>
      </c>
      <c r="J15" s="59">
        <v>25</v>
      </c>
      <c r="K15" s="58">
        <f t="shared" si="1"/>
        <v>25</v>
      </c>
      <c r="L15" s="59">
        <v>20</v>
      </c>
      <c r="M15" s="58">
        <f t="shared" si="3"/>
        <v>20</v>
      </c>
      <c r="N15" s="59">
        <v>25</v>
      </c>
      <c r="O15" s="58">
        <v>20</v>
      </c>
      <c r="P15" s="59"/>
      <c r="Q15" s="59"/>
      <c r="R15" s="59"/>
      <c r="S15" s="59">
        <f t="shared" si="4"/>
        <v>0</v>
      </c>
      <c r="T15" s="47">
        <f t="shared" si="5"/>
        <v>76</v>
      </c>
      <c r="U15" s="47"/>
      <c r="V15" s="47"/>
      <c r="W15" s="46">
        <f t="shared" si="6"/>
        <v>76</v>
      </c>
      <c r="X15" s="29" t="str">
        <f t="shared" si="7"/>
        <v>Khá</v>
      </c>
      <c r="Y15" s="60"/>
    </row>
    <row r="16" spans="1:25" ht="16.5" customHeight="1">
      <c r="A16" s="61">
        <f t="shared" si="8"/>
        <v>12</v>
      </c>
      <c r="B16" s="95" t="s">
        <v>975</v>
      </c>
      <c r="C16" s="96" t="s">
        <v>617</v>
      </c>
      <c r="D16" s="97" t="s">
        <v>887</v>
      </c>
      <c r="E16" s="57">
        <v>3</v>
      </c>
      <c r="F16" s="57">
        <v>3</v>
      </c>
      <c r="G16" s="68" t="str">
        <f>VLOOKUP(B16,'[12]Sheet1'!$B$10:$H$33,7,0)</f>
        <v>Khá</v>
      </c>
      <c r="H16" s="57">
        <f t="shared" si="2"/>
        <v>8</v>
      </c>
      <c r="I16" s="58">
        <f t="shared" si="0"/>
        <v>11</v>
      </c>
      <c r="J16" s="59">
        <v>25</v>
      </c>
      <c r="K16" s="58">
        <f t="shared" si="1"/>
        <v>25</v>
      </c>
      <c r="L16" s="59">
        <v>20</v>
      </c>
      <c r="M16" s="58">
        <f t="shared" si="3"/>
        <v>20</v>
      </c>
      <c r="N16" s="59">
        <v>25</v>
      </c>
      <c r="O16" s="58">
        <v>20</v>
      </c>
      <c r="P16" s="59"/>
      <c r="Q16" s="59"/>
      <c r="R16" s="59"/>
      <c r="S16" s="59">
        <f t="shared" si="4"/>
        <v>0</v>
      </c>
      <c r="T16" s="47">
        <f t="shared" si="5"/>
        <v>76</v>
      </c>
      <c r="U16" s="100"/>
      <c r="V16" s="102">
        <v>10</v>
      </c>
      <c r="W16" s="46">
        <f t="shared" si="6"/>
        <v>66</v>
      </c>
      <c r="X16" s="29" t="str">
        <f t="shared" si="7"/>
        <v>Khá</v>
      </c>
      <c r="Y16" s="60"/>
    </row>
    <row r="17" spans="1:25" ht="16.5" customHeight="1">
      <c r="A17" s="61">
        <f t="shared" si="8"/>
        <v>13</v>
      </c>
      <c r="B17" s="95" t="s">
        <v>976</v>
      </c>
      <c r="C17" s="96" t="s">
        <v>55</v>
      </c>
      <c r="D17" s="97" t="s">
        <v>792</v>
      </c>
      <c r="E17" s="57">
        <v>3</v>
      </c>
      <c r="F17" s="57">
        <v>3</v>
      </c>
      <c r="G17" s="68" t="str">
        <f>VLOOKUP(B17,'[12]Sheet1'!$B$10:$H$33,7,0)</f>
        <v>Yếu</v>
      </c>
      <c r="H17" s="57">
        <f t="shared" si="2"/>
        <v>3</v>
      </c>
      <c r="I17" s="58">
        <f t="shared" si="0"/>
        <v>6</v>
      </c>
      <c r="J17" s="59">
        <v>25</v>
      </c>
      <c r="K17" s="58">
        <f t="shared" si="1"/>
        <v>25</v>
      </c>
      <c r="L17" s="59">
        <v>20</v>
      </c>
      <c r="M17" s="58">
        <f t="shared" si="3"/>
        <v>20</v>
      </c>
      <c r="N17" s="59">
        <v>25</v>
      </c>
      <c r="O17" s="58">
        <v>20</v>
      </c>
      <c r="P17" s="59"/>
      <c r="Q17" s="59"/>
      <c r="R17" s="59"/>
      <c r="S17" s="59">
        <f t="shared" si="4"/>
        <v>0</v>
      </c>
      <c r="T17" s="47">
        <f t="shared" si="5"/>
        <v>71</v>
      </c>
      <c r="U17" s="45">
        <v>10</v>
      </c>
      <c r="V17" s="101">
        <v>10</v>
      </c>
      <c r="W17" s="46">
        <f t="shared" si="6"/>
        <v>51</v>
      </c>
      <c r="X17" s="29" t="str">
        <f t="shared" si="7"/>
        <v>TB</v>
      </c>
      <c r="Y17" s="62" t="s">
        <v>332</v>
      </c>
    </row>
    <row r="18" spans="1:25" ht="16.5" customHeight="1">
      <c r="A18" s="61">
        <f t="shared" si="8"/>
        <v>14</v>
      </c>
      <c r="B18" s="95" t="s">
        <v>977</v>
      </c>
      <c r="C18" s="96" t="s">
        <v>978</v>
      </c>
      <c r="D18" s="97" t="s">
        <v>104</v>
      </c>
      <c r="E18" s="57">
        <v>3</v>
      </c>
      <c r="F18" s="57">
        <v>3</v>
      </c>
      <c r="G18" s="68" t="str">
        <f>VLOOKUP(B18,'[12]Sheet1'!$B$10:$H$33,7,0)</f>
        <v>Yếu</v>
      </c>
      <c r="H18" s="57">
        <f t="shared" si="2"/>
        <v>3</v>
      </c>
      <c r="I18" s="58">
        <f t="shared" si="0"/>
        <v>6</v>
      </c>
      <c r="J18" s="59">
        <v>25</v>
      </c>
      <c r="K18" s="58">
        <f t="shared" si="1"/>
        <v>25</v>
      </c>
      <c r="L18" s="59">
        <v>20</v>
      </c>
      <c r="M18" s="58">
        <f t="shared" si="3"/>
        <v>20</v>
      </c>
      <c r="N18" s="59">
        <v>25</v>
      </c>
      <c r="O18" s="58">
        <v>0</v>
      </c>
      <c r="P18" s="59"/>
      <c r="Q18" s="59"/>
      <c r="R18" s="59"/>
      <c r="S18" s="59">
        <f t="shared" si="4"/>
        <v>0</v>
      </c>
      <c r="T18" s="47">
        <f t="shared" si="5"/>
        <v>51</v>
      </c>
      <c r="U18" s="45"/>
      <c r="V18" s="101">
        <v>10</v>
      </c>
      <c r="W18" s="46">
        <f t="shared" si="6"/>
        <v>41</v>
      </c>
      <c r="X18" s="29" t="str">
        <f t="shared" si="7"/>
        <v>Yếu</v>
      </c>
      <c r="Y18" s="62"/>
    </row>
    <row r="19" spans="1:25" ht="16.5" customHeight="1">
      <c r="A19" s="61">
        <f t="shared" si="8"/>
        <v>15</v>
      </c>
      <c r="B19" s="95" t="s">
        <v>979</v>
      </c>
      <c r="C19" s="96" t="s">
        <v>980</v>
      </c>
      <c r="D19" s="97" t="s">
        <v>65</v>
      </c>
      <c r="E19" s="57">
        <v>3</v>
      </c>
      <c r="F19" s="57">
        <v>3</v>
      </c>
      <c r="G19" s="68" t="str">
        <f>VLOOKUP(B19,'[12]Sheet1'!$B$10:$H$33,7,0)</f>
        <v>Giỏi</v>
      </c>
      <c r="H19" s="57">
        <f t="shared" si="2"/>
        <v>9</v>
      </c>
      <c r="I19" s="58">
        <f t="shared" si="0"/>
        <v>12</v>
      </c>
      <c r="J19" s="59">
        <v>25</v>
      </c>
      <c r="K19" s="58">
        <f t="shared" si="1"/>
        <v>25</v>
      </c>
      <c r="L19" s="59">
        <v>20</v>
      </c>
      <c r="M19" s="58">
        <f t="shared" si="3"/>
        <v>20</v>
      </c>
      <c r="N19" s="59">
        <v>25</v>
      </c>
      <c r="O19" s="58">
        <v>20</v>
      </c>
      <c r="P19" s="59">
        <v>8</v>
      </c>
      <c r="Q19" s="59"/>
      <c r="R19" s="59"/>
      <c r="S19" s="59">
        <f t="shared" si="4"/>
        <v>8</v>
      </c>
      <c r="T19" s="47">
        <f t="shared" si="5"/>
        <v>85</v>
      </c>
      <c r="U19" s="45"/>
      <c r="V19" s="101"/>
      <c r="W19" s="46">
        <f t="shared" si="6"/>
        <v>85</v>
      </c>
      <c r="X19" s="29" t="str">
        <f t="shared" si="7"/>
        <v>Tốt</v>
      </c>
      <c r="Y19" s="62"/>
    </row>
    <row r="20" spans="1:25" ht="16.5" customHeight="1">
      <c r="A20" s="61">
        <f t="shared" si="8"/>
        <v>16</v>
      </c>
      <c r="B20" s="95" t="s">
        <v>981</v>
      </c>
      <c r="C20" s="96" t="s">
        <v>199</v>
      </c>
      <c r="D20" s="97" t="s">
        <v>88</v>
      </c>
      <c r="E20" s="57">
        <v>3</v>
      </c>
      <c r="F20" s="57">
        <v>3</v>
      </c>
      <c r="G20" s="68" t="str">
        <f>VLOOKUP(B20,'[12]Sheet1'!$B$10:$H$33,7,0)</f>
        <v>Yếu</v>
      </c>
      <c r="H20" s="57">
        <f t="shared" si="2"/>
        <v>3</v>
      </c>
      <c r="I20" s="58">
        <f t="shared" si="0"/>
        <v>6</v>
      </c>
      <c r="J20" s="59">
        <v>25</v>
      </c>
      <c r="K20" s="58">
        <f t="shared" si="1"/>
        <v>25</v>
      </c>
      <c r="L20" s="59">
        <v>20</v>
      </c>
      <c r="M20" s="58">
        <f t="shared" si="3"/>
        <v>20</v>
      </c>
      <c r="N20" s="59">
        <v>25</v>
      </c>
      <c r="O20" s="58">
        <v>20</v>
      </c>
      <c r="P20" s="59"/>
      <c r="Q20" s="59"/>
      <c r="R20" s="59"/>
      <c r="S20" s="59">
        <f t="shared" si="4"/>
        <v>0</v>
      </c>
      <c r="T20" s="47">
        <f t="shared" si="5"/>
        <v>71</v>
      </c>
      <c r="U20" s="100"/>
      <c r="V20" s="102">
        <v>10</v>
      </c>
      <c r="W20" s="46">
        <f t="shared" si="6"/>
        <v>61</v>
      </c>
      <c r="X20" s="29" t="str">
        <f t="shared" si="7"/>
        <v>TB</v>
      </c>
      <c r="Y20" s="60"/>
    </row>
    <row r="21" spans="1:25" ht="16.5" customHeight="1">
      <c r="A21" s="61">
        <f t="shared" si="8"/>
        <v>17</v>
      </c>
      <c r="B21" s="95" t="s">
        <v>982</v>
      </c>
      <c r="C21" s="96" t="s">
        <v>983</v>
      </c>
      <c r="D21" s="97" t="s">
        <v>94</v>
      </c>
      <c r="E21" s="57">
        <v>3</v>
      </c>
      <c r="F21" s="57">
        <v>3</v>
      </c>
      <c r="G21" s="68" t="str">
        <f>VLOOKUP(B21,'[12]Sheet1'!$B$10:$H$33,7,0)</f>
        <v>Khá</v>
      </c>
      <c r="H21" s="57">
        <f t="shared" si="2"/>
        <v>8</v>
      </c>
      <c r="I21" s="58">
        <f t="shared" si="0"/>
        <v>11</v>
      </c>
      <c r="J21" s="59">
        <v>25</v>
      </c>
      <c r="K21" s="58">
        <f t="shared" si="1"/>
        <v>25</v>
      </c>
      <c r="L21" s="59">
        <v>20</v>
      </c>
      <c r="M21" s="58">
        <f t="shared" si="3"/>
        <v>20</v>
      </c>
      <c r="N21" s="59">
        <v>25</v>
      </c>
      <c r="O21" s="58">
        <v>20</v>
      </c>
      <c r="P21" s="59"/>
      <c r="Q21" s="59"/>
      <c r="R21" s="59"/>
      <c r="S21" s="59">
        <f t="shared" si="4"/>
        <v>0</v>
      </c>
      <c r="T21" s="47">
        <f t="shared" si="5"/>
        <v>76</v>
      </c>
      <c r="U21" s="45"/>
      <c r="V21" s="101">
        <v>10</v>
      </c>
      <c r="W21" s="46">
        <f t="shared" si="6"/>
        <v>66</v>
      </c>
      <c r="X21" s="29" t="str">
        <f t="shared" si="7"/>
        <v>Khá</v>
      </c>
      <c r="Y21" s="62"/>
    </row>
    <row r="22" spans="1:25" ht="16.5" customHeight="1">
      <c r="A22" s="61">
        <f t="shared" si="8"/>
        <v>18</v>
      </c>
      <c r="B22" s="95" t="s">
        <v>984</v>
      </c>
      <c r="C22" s="96" t="s">
        <v>53</v>
      </c>
      <c r="D22" s="97" t="s">
        <v>94</v>
      </c>
      <c r="E22" s="57">
        <v>3</v>
      </c>
      <c r="F22" s="57">
        <v>3</v>
      </c>
      <c r="G22" s="68" t="str">
        <f>VLOOKUP(B22,'[12]Sheet1'!$B$10:$H$33,7,0)</f>
        <v>Yếu</v>
      </c>
      <c r="H22" s="57">
        <f t="shared" si="2"/>
        <v>3</v>
      </c>
      <c r="I22" s="58">
        <f t="shared" si="0"/>
        <v>6</v>
      </c>
      <c r="J22" s="59">
        <v>25</v>
      </c>
      <c r="K22" s="58">
        <f t="shared" si="1"/>
        <v>25</v>
      </c>
      <c r="L22" s="59">
        <v>20</v>
      </c>
      <c r="M22" s="58">
        <f t="shared" si="3"/>
        <v>20</v>
      </c>
      <c r="N22" s="59">
        <v>25</v>
      </c>
      <c r="O22" s="58">
        <v>20</v>
      </c>
      <c r="P22" s="59"/>
      <c r="Q22" s="59"/>
      <c r="R22" s="59"/>
      <c r="S22" s="59">
        <f t="shared" si="4"/>
        <v>0</v>
      </c>
      <c r="T22" s="47">
        <f t="shared" si="5"/>
        <v>71</v>
      </c>
      <c r="U22" s="100"/>
      <c r="V22" s="102"/>
      <c r="W22" s="46">
        <f t="shared" si="6"/>
        <v>71</v>
      </c>
      <c r="X22" s="29" t="str">
        <f t="shared" si="7"/>
        <v>Khá</v>
      </c>
      <c r="Y22" s="60"/>
    </row>
    <row r="23" spans="1:25" ht="16.5" customHeight="1">
      <c r="A23" s="61">
        <f t="shared" si="8"/>
        <v>19</v>
      </c>
      <c r="B23" s="95" t="s">
        <v>985</v>
      </c>
      <c r="C23" s="96" t="s">
        <v>74</v>
      </c>
      <c r="D23" s="97" t="s">
        <v>986</v>
      </c>
      <c r="E23" s="57">
        <v>3</v>
      </c>
      <c r="F23" s="57">
        <v>3</v>
      </c>
      <c r="G23" s="68" t="str">
        <f>VLOOKUP(B23,'[12]Sheet1'!$B$10:$H$33,7,0)</f>
        <v>Khá</v>
      </c>
      <c r="H23" s="57">
        <f t="shared" si="2"/>
        <v>8</v>
      </c>
      <c r="I23" s="58">
        <f t="shared" si="0"/>
        <v>11</v>
      </c>
      <c r="J23" s="59">
        <v>25</v>
      </c>
      <c r="K23" s="58">
        <f t="shared" si="1"/>
        <v>25</v>
      </c>
      <c r="L23" s="59">
        <v>20</v>
      </c>
      <c r="M23" s="58">
        <f t="shared" si="3"/>
        <v>20</v>
      </c>
      <c r="N23" s="59">
        <v>25</v>
      </c>
      <c r="O23" s="58">
        <v>20</v>
      </c>
      <c r="P23" s="59"/>
      <c r="Q23" s="59"/>
      <c r="R23" s="59"/>
      <c r="S23" s="59">
        <f t="shared" si="4"/>
        <v>0</v>
      </c>
      <c r="T23" s="47">
        <f t="shared" si="5"/>
        <v>76</v>
      </c>
      <c r="U23" s="45"/>
      <c r="V23" s="101">
        <v>10</v>
      </c>
      <c r="W23" s="46">
        <f t="shared" si="6"/>
        <v>66</v>
      </c>
      <c r="X23" s="29" t="str">
        <f t="shared" si="7"/>
        <v>Khá</v>
      </c>
      <c r="Y23" s="62"/>
    </row>
    <row r="24" spans="1:25" ht="16.5" customHeight="1">
      <c r="A24" s="61">
        <f t="shared" si="8"/>
        <v>20</v>
      </c>
      <c r="B24" s="95" t="s">
        <v>987</v>
      </c>
      <c r="C24" s="96" t="s">
        <v>988</v>
      </c>
      <c r="D24" s="97" t="s">
        <v>989</v>
      </c>
      <c r="E24" s="57">
        <v>3</v>
      </c>
      <c r="F24" s="57">
        <v>3</v>
      </c>
      <c r="G24" s="68" t="str">
        <f>VLOOKUP(B24,'[12]Sheet1'!$B$10:$H$33,7,0)</f>
        <v>Khá</v>
      </c>
      <c r="H24" s="57">
        <f t="shared" si="2"/>
        <v>8</v>
      </c>
      <c r="I24" s="58">
        <f t="shared" si="0"/>
        <v>11</v>
      </c>
      <c r="J24" s="59">
        <v>25</v>
      </c>
      <c r="K24" s="58">
        <f t="shared" si="1"/>
        <v>25</v>
      </c>
      <c r="L24" s="59">
        <v>20</v>
      </c>
      <c r="M24" s="58">
        <f t="shared" si="3"/>
        <v>20</v>
      </c>
      <c r="N24" s="59">
        <v>25</v>
      </c>
      <c r="O24" s="58">
        <v>20</v>
      </c>
      <c r="P24" s="59">
        <v>10</v>
      </c>
      <c r="Q24" s="59"/>
      <c r="R24" s="59"/>
      <c r="S24" s="59">
        <f t="shared" si="4"/>
        <v>10</v>
      </c>
      <c r="T24" s="47">
        <f t="shared" si="5"/>
        <v>86</v>
      </c>
      <c r="U24" s="45"/>
      <c r="V24" s="101"/>
      <c r="W24" s="46">
        <f t="shared" si="6"/>
        <v>86</v>
      </c>
      <c r="X24" s="29" t="str">
        <f t="shared" si="7"/>
        <v>Tốt</v>
      </c>
      <c r="Y24" s="60"/>
    </row>
    <row r="25" spans="1:25" ht="16.5" customHeight="1">
      <c r="A25" s="61">
        <f t="shared" si="8"/>
        <v>21</v>
      </c>
      <c r="B25" s="95" t="s">
        <v>990</v>
      </c>
      <c r="C25" s="96" t="s">
        <v>991</v>
      </c>
      <c r="D25" s="97" t="s">
        <v>80</v>
      </c>
      <c r="E25" s="57">
        <v>3</v>
      </c>
      <c r="F25" s="57">
        <v>3</v>
      </c>
      <c r="G25" s="68" t="str">
        <f>VLOOKUP(B25,'[12]Sheet1'!$B$10:$H$33,7,0)</f>
        <v>Trung bình</v>
      </c>
      <c r="H25" s="57">
        <f t="shared" si="2"/>
        <v>5</v>
      </c>
      <c r="I25" s="58">
        <f t="shared" si="0"/>
        <v>8</v>
      </c>
      <c r="J25" s="59">
        <v>25</v>
      </c>
      <c r="K25" s="58">
        <f t="shared" si="1"/>
        <v>25</v>
      </c>
      <c r="L25" s="59">
        <v>20</v>
      </c>
      <c r="M25" s="58">
        <f t="shared" si="3"/>
        <v>20</v>
      </c>
      <c r="N25" s="59">
        <v>25</v>
      </c>
      <c r="O25" s="58">
        <v>0</v>
      </c>
      <c r="P25" s="59"/>
      <c r="Q25" s="59"/>
      <c r="R25" s="59"/>
      <c r="S25" s="59">
        <f t="shared" si="4"/>
        <v>0</v>
      </c>
      <c r="T25" s="47">
        <f t="shared" si="5"/>
        <v>53</v>
      </c>
      <c r="U25" s="100"/>
      <c r="V25" s="102">
        <v>10</v>
      </c>
      <c r="W25" s="46">
        <f t="shared" si="6"/>
        <v>43</v>
      </c>
      <c r="X25" s="29" t="str">
        <f t="shared" si="7"/>
        <v>Yếu</v>
      </c>
      <c r="Y25" s="60"/>
    </row>
    <row r="26" spans="1:25" ht="16.5" customHeight="1">
      <c r="A26" s="61">
        <f t="shared" si="8"/>
        <v>22</v>
      </c>
      <c r="B26" s="95" t="s">
        <v>992</v>
      </c>
      <c r="C26" s="96" t="s">
        <v>993</v>
      </c>
      <c r="D26" s="97" t="s">
        <v>412</v>
      </c>
      <c r="E26" s="57">
        <v>3</v>
      </c>
      <c r="F26" s="57">
        <v>3</v>
      </c>
      <c r="G26" s="68" t="str">
        <f>VLOOKUP(B26,'[12]Sheet1'!$B$10:$H$33,7,0)</f>
        <v>Khá</v>
      </c>
      <c r="H26" s="57">
        <f t="shared" si="2"/>
        <v>8</v>
      </c>
      <c r="I26" s="58">
        <f t="shared" si="0"/>
        <v>11</v>
      </c>
      <c r="J26" s="59">
        <v>25</v>
      </c>
      <c r="K26" s="58">
        <f t="shared" si="1"/>
        <v>25</v>
      </c>
      <c r="L26" s="59">
        <v>20</v>
      </c>
      <c r="M26" s="58">
        <f t="shared" si="3"/>
        <v>20</v>
      </c>
      <c r="N26" s="59">
        <v>25</v>
      </c>
      <c r="O26" s="58">
        <v>20</v>
      </c>
      <c r="P26" s="59">
        <v>8</v>
      </c>
      <c r="Q26" s="59"/>
      <c r="R26" s="59"/>
      <c r="S26" s="59">
        <f t="shared" si="4"/>
        <v>8</v>
      </c>
      <c r="T26" s="47">
        <f t="shared" si="5"/>
        <v>84</v>
      </c>
      <c r="U26" s="45"/>
      <c r="V26" s="101">
        <v>10</v>
      </c>
      <c r="W26" s="46">
        <f t="shared" si="6"/>
        <v>74</v>
      </c>
      <c r="X26" s="29" t="str">
        <f t="shared" si="7"/>
        <v>Khá</v>
      </c>
      <c r="Y26" s="60"/>
    </row>
    <row r="27" spans="1:25" ht="16.5" customHeight="1">
      <c r="A27" s="61">
        <f t="shared" si="8"/>
        <v>23</v>
      </c>
      <c r="B27" s="95" t="s">
        <v>994</v>
      </c>
      <c r="C27" s="96" t="s">
        <v>995</v>
      </c>
      <c r="D27" s="97" t="s">
        <v>95</v>
      </c>
      <c r="E27" s="57">
        <v>3</v>
      </c>
      <c r="F27" s="57">
        <v>6</v>
      </c>
      <c r="G27" s="68" t="str">
        <f>VLOOKUP(B27,'[12]Sheet1'!$B$10:$H$33,7,0)</f>
        <v>Giỏi</v>
      </c>
      <c r="H27" s="57">
        <f t="shared" si="2"/>
        <v>9</v>
      </c>
      <c r="I27" s="58">
        <f t="shared" si="0"/>
        <v>15</v>
      </c>
      <c r="J27" s="59">
        <v>25</v>
      </c>
      <c r="K27" s="58">
        <f t="shared" si="1"/>
        <v>25</v>
      </c>
      <c r="L27" s="59">
        <v>20</v>
      </c>
      <c r="M27" s="58">
        <f t="shared" si="3"/>
        <v>20</v>
      </c>
      <c r="N27" s="59">
        <v>25</v>
      </c>
      <c r="O27" s="58">
        <v>20</v>
      </c>
      <c r="P27" s="59"/>
      <c r="Q27" s="59"/>
      <c r="R27" s="59"/>
      <c r="S27" s="59">
        <f t="shared" si="4"/>
        <v>0</v>
      </c>
      <c r="T27" s="47">
        <f t="shared" si="5"/>
        <v>80</v>
      </c>
      <c r="U27" s="100"/>
      <c r="V27" s="102"/>
      <c r="W27" s="46">
        <f t="shared" si="6"/>
        <v>80</v>
      </c>
      <c r="X27" s="29" t="str">
        <f t="shared" si="7"/>
        <v>Tốt</v>
      </c>
      <c r="Y27" s="60"/>
    </row>
    <row r="28" spans="5:24" ht="21" customHeight="1">
      <c r="E28" s="34" t="s">
        <v>25</v>
      </c>
      <c r="F28" s="65"/>
      <c r="G28" s="43"/>
      <c r="H28" s="12"/>
      <c r="I28" s="10"/>
      <c r="J28" s="10"/>
      <c r="K28" s="10"/>
      <c r="L28" s="10"/>
      <c r="M28" s="10"/>
      <c r="X28" s="43"/>
    </row>
    <row r="29" spans="4:25" ht="21" customHeight="1">
      <c r="D29" s="39" t="s">
        <v>47</v>
      </c>
      <c r="E29" s="37" t="s">
        <v>44</v>
      </c>
      <c r="F29" s="66"/>
      <c r="G29" s="66"/>
      <c r="H29" s="37"/>
      <c r="I29" s="35" t="s">
        <v>27</v>
      </c>
      <c r="J29" s="36" t="s">
        <v>19</v>
      </c>
      <c r="K29" s="36" t="s">
        <v>20</v>
      </c>
      <c r="L29" s="36"/>
      <c r="M29" s="36" t="s">
        <v>21</v>
      </c>
      <c r="N29" s="36" t="s">
        <v>22</v>
      </c>
      <c r="T29" s="136"/>
      <c r="U29" s="136"/>
      <c r="V29" s="136"/>
      <c r="W29" s="136"/>
      <c r="X29" s="136"/>
      <c r="Y29" s="136"/>
    </row>
    <row r="30" spans="4:25" ht="21" customHeight="1">
      <c r="D30" s="38" t="s">
        <v>46</v>
      </c>
      <c r="E30" s="13">
        <f>COUNTIF($X$5:$X$27,"XS")</f>
        <v>1</v>
      </c>
      <c r="F30" s="66"/>
      <c r="G30" s="66"/>
      <c r="H30" s="13"/>
      <c r="I30" s="13">
        <f>COUNTIF($X$5:$X$31,"tốt")</f>
        <v>3</v>
      </c>
      <c r="J30" s="13">
        <f>COUNTIF($X$5:$X$31,"KHÁ")</f>
        <v>13</v>
      </c>
      <c r="K30" s="13">
        <f>COUNTIF($X$5:$X$31,"TBK")</f>
        <v>0</v>
      </c>
      <c r="L30" s="13">
        <f>COUNTIF($X$5:$X$31,"TB")</f>
        <v>4</v>
      </c>
      <c r="M30" s="13">
        <f>COUNTIF($X$5:$X$31,"YẾU")</f>
        <v>2</v>
      </c>
      <c r="N30" s="13">
        <f>COUNTIF($X$5:$X$31,"KÉM")</f>
        <v>0</v>
      </c>
      <c r="O30" s="5">
        <f>SUM(E30:N30)</f>
        <v>23</v>
      </c>
      <c r="T30" s="158"/>
      <c r="U30" s="158"/>
      <c r="V30" s="158"/>
      <c r="W30" s="158"/>
      <c r="X30" s="158"/>
      <c r="Y30" s="158"/>
    </row>
    <row r="31" spans="4:24" ht="21" customHeight="1">
      <c r="D31" s="38" t="s">
        <v>45</v>
      </c>
      <c r="E31" s="52">
        <f>E30*100/$O$30</f>
        <v>4.3478260869565215</v>
      </c>
      <c r="F31" s="67">
        <f>F30*100/62</f>
        <v>0</v>
      </c>
      <c r="G31" s="67"/>
      <c r="H31" s="67">
        <f>H30*100/62</f>
        <v>0</v>
      </c>
      <c r="I31" s="52">
        <f aca="true" t="shared" si="9" ref="I31:N31">I30*100/$O$30</f>
        <v>13.043478260869565</v>
      </c>
      <c r="J31" s="52">
        <f t="shared" si="9"/>
        <v>56.52173913043478</v>
      </c>
      <c r="K31" s="52">
        <f t="shared" si="9"/>
        <v>0</v>
      </c>
      <c r="L31" s="52">
        <f t="shared" si="9"/>
        <v>17.391304347826086</v>
      </c>
      <c r="M31" s="52">
        <f t="shared" si="9"/>
        <v>8.695652173913043</v>
      </c>
      <c r="N31" s="52">
        <f t="shared" si="9"/>
        <v>0</v>
      </c>
      <c r="O31" s="42">
        <f>SUM(E31:N31)</f>
        <v>100.00000000000001</v>
      </c>
      <c r="T31" s="50"/>
      <c r="U31" s="51"/>
      <c r="V31" s="51"/>
      <c r="W31" s="49"/>
      <c r="X31" s="49"/>
    </row>
    <row r="32" spans="8:25" ht="15.75">
      <c r="H32" s="54"/>
      <c r="T32" s="136" t="s">
        <v>831</v>
      </c>
      <c r="U32" s="136"/>
      <c r="V32" s="136"/>
      <c r="W32" s="136"/>
      <c r="X32" s="136"/>
      <c r="Y32" s="136"/>
    </row>
    <row r="33" spans="9:25" ht="18.75">
      <c r="I33" s="55"/>
      <c r="J33" s="137" t="s">
        <v>114</v>
      </c>
      <c r="K33" s="137"/>
      <c r="L33" s="137"/>
      <c r="M33" s="137"/>
      <c r="T33" s="158" t="s">
        <v>827</v>
      </c>
      <c r="U33" s="158"/>
      <c r="V33" s="158"/>
      <c r="W33" s="158"/>
      <c r="X33" s="158"/>
      <c r="Y33" s="158"/>
    </row>
    <row r="34" spans="10:24" ht="18.75">
      <c r="J34" s="69"/>
      <c r="K34" s="69"/>
      <c r="L34" s="69"/>
      <c r="M34" s="69"/>
      <c r="T34" s="50"/>
      <c r="U34" s="51"/>
      <c r="V34" s="51"/>
      <c r="W34" s="49"/>
      <c r="X34" s="49"/>
    </row>
    <row r="35" spans="10:24" ht="39.75" customHeight="1">
      <c r="J35" s="69"/>
      <c r="K35" s="69"/>
      <c r="L35" s="69"/>
      <c r="M35" s="69"/>
      <c r="T35" s="6"/>
      <c r="U35" s="7"/>
      <c r="V35" s="7"/>
      <c r="W35" s="9"/>
      <c r="X35" s="11"/>
    </row>
    <row r="36" spans="10:25" ht="18.75">
      <c r="J36" s="70" t="s">
        <v>153</v>
      </c>
      <c r="K36" s="70"/>
      <c r="L36" s="70"/>
      <c r="M36" s="70"/>
      <c r="T36" s="137"/>
      <c r="U36" s="137"/>
      <c r="V36" s="137"/>
      <c r="W36" s="137"/>
      <c r="X36" s="137"/>
      <c r="Y36" s="137"/>
    </row>
    <row r="37" spans="20:25" ht="21" customHeight="1">
      <c r="T37" s="136"/>
      <c r="U37" s="136"/>
      <c r="V37" s="136"/>
      <c r="W37" s="136"/>
      <c r="X37" s="136"/>
      <c r="Y37" s="136"/>
    </row>
    <row r="38" spans="9:25" ht="21" customHeight="1">
      <c r="I38" s="2"/>
      <c r="J38" s="70"/>
      <c r="K38" s="70"/>
      <c r="L38" s="70"/>
      <c r="M38" s="70"/>
      <c r="T38" s="89"/>
      <c r="U38" s="89"/>
      <c r="V38" s="89"/>
      <c r="W38" s="89"/>
      <c r="X38" s="89"/>
      <c r="Y38" s="89"/>
    </row>
    <row r="39" spans="9:24" ht="21" customHeight="1" hidden="1">
      <c r="I39" s="92" t="s">
        <v>152</v>
      </c>
      <c r="J39" s="69"/>
      <c r="K39" s="69"/>
      <c r="L39" s="69"/>
      <c r="M39" s="69"/>
      <c r="T39" s="50"/>
      <c r="U39" s="51"/>
      <c r="V39" s="51"/>
      <c r="W39" s="49"/>
      <c r="X39" s="49"/>
    </row>
    <row r="40" spans="10:24" ht="21" customHeight="1">
      <c r="J40" s="69"/>
      <c r="K40" s="69"/>
      <c r="L40" s="69"/>
      <c r="M40" s="69"/>
      <c r="T40" s="6"/>
      <c r="U40" s="7"/>
      <c r="V40" s="7"/>
      <c r="W40" s="9"/>
      <c r="X40" s="11"/>
    </row>
    <row r="41" spans="10:25" ht="19.5">
      <c r="J41" s="70"/>
      <c r="K41" s="70"/>
      <c r="L41" s="70"/>
      <c r="M41" s="70"/>
      <c r="T41" s="161"/>
      <c r="U41" s="161"/>
      <c r="V41" s="161"/>
      <c r="W41" s="161"/>
      <c r="X41" s="161"/>
      <c r="Y41" s="161"/>
    </row>
  </sheetData>
  <sheetProtection/>
  <mergeCells count="21">
    <mergeCell ref="J33:M33"/>
    <mergeCell ref="T37:Y37"/>
    <mergeCell ref="T36:Y36"/>
    <mergeCell ref="E3:I3"/>
    <mergeCell ref="D3:D4"/>
    <mergeCell ref="T33:Y33"/>
    <mergeCell ref="J3:K3"/>
    <mergeCell ref="T41:Y41"/>
    <mergeCell ref="P3:S3"/>
    <mergeCell ref="T3:X3"/>
    <mergeCell ref="T30:Y30"/>
    <mergeCell ref="T32:Y32"/>
    <mergeCell ref="AB5:AE5"/>
    <mergeCell ref="T29:Y29"/>
    <mergeCell ref="A1:Y1"/>
    <mergeCell ref="A2:Y2"/>
    <mergeCell ref="A3:A4"/>
    <mergeCell ref="B3:B4"/>
    <mergeCell ref="C3:C4"/>
    <mergeCell ref="L3:M3"/>
    <mergeCell ref="N3:O3"/>
  </mergeCells>
  <printOptions/>
  <pageMargins left="0.5" right="0" top="0.38" bottom="0" header="0.67" footer="0.511811023622047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AE85"/>
  <sheetViews>
    <sheetView zoomScalePageLayoutView="0" workbookViewId="0" topLeftCell="A1">
      <pane xSplit="4" ySplit="4" topLeftCell="E4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O63" sqref="O63"/>
    </sheetView>
  </sheetViews>
  <sheetFormatPr defaultColWidth="8.796875" defaultRowHeight="15"/>
  <cols>
    <col min="1" max="1" width="3.59765625" style="9" customWidth="1"/>
    <col min="2" max="2" width="13.69921875" style="85" bestFit="1" customWidth="1"/>
    <col min="3" max="3" width="16.8984375" style="6" customWidth="1"/>
    <col min="4" max="4" width="6.8984375" style="32" customWidth="1"/>
    <col min="5" max="5" width="7.5" style="8" customWidth="1"/>
    <col min="6" max="6" width="4.3984375" style="8" bestFit="1" customWidth="1"/>
    <col min="7" max="7" width="7.5" style="8" bestFit="1" customWidth="1"/>
    <col min="8" max="8" width="3.3984375" style="8" bestFit="1" customWidth="1"/>
    <col min="9" max="9" width="4.8984375" style="8" customWidth="1"/>
    <col min="10" max="10" width="4.8984375" style="2" customWidth="1"/>
    <col min="11" max="11" width="4.19921875" style="2" customWidth="1"/>
    <col min="12" max="14" width="3.8984375" style="2" customWidth="1"/>
    <col min="15" max="15" width="4.5" style="2" customWidth="1"/>
    <col min="16" max="17" width="3.8984375" style="2" customWidth="1"/>
    <col min="18" max="18" width="4.59765625" style="2" bestFit="1" customWidth="1"/>
    <col min="19" max="19" width="7.3984375" style="2" customWidth="1"/>
    <col min="20" max="20" width="4.59765625" style="4" customWidth="1"/>
    <col min="21" max="22" width="4.3984375" style="4" customWidth="1"/>
    <col min="23" max="23" width="5.09765625" style="4" customWidth="1"/>
    <col min="24" max="24" width="5.3984375" style="4" customWidth="1"/>
    <col min="25" max="25" width="24.5" style="4" customWidth="1"/>
    <col min="26" max="16384" width="9" style="2" customWidth="1"/>
  </cols>
  <sheetData>
    <row r="1" spans="1:25" s="15" customFormat="1" ht="23.25" customHeight="1">
      <c r="A1" s="145" t="s">
        <v>951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s="15" customFormat="1" ht="15.75" customHeight="1">
      <c r="A2" s="154" t="s">
        <v>950</v>
      </c>
      <c r="B2" s="154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 s="30" customFormat="1" ht="17.25" customHeight="1">
      <c r="A3" s="149" t="s">
        <v>14</v>
      </c>
      <c r="B3" s="159" t="s">
        <v>50</v>
      </c>
      <c r="C3" s="143" t="s">
        <v>24</v>
      </c>
      <c r="D3" s="156" t="s">
        <v>15</v>
      </c>
      <c r="E3" s="151" t="s">
        <v>824</v>
      </c>
      <c r="F3" s="152"/>
      <c r="G3" s="152"/>
      <c r="H3" s="152"/>
      <c r="I3" s="153"/>
      <c r="J3" s="140" t="s">
        <v>1</v>
      </c>
      <c r="K3" s="141"/>
      <c r="L3" s="140" t="s">
        <v>2</v>
      </c>
      <c r="M3" s="141"/>
      <c r="N3" s="140" t="s">
        <v>825</v>
      </c>
      <c r="O3" s="141"/>
      <c r="P3" s="140" t="s">
        <v>4</v>
      </c>
      <c r="Q3" s="142"/>
      <c r="R3" s="142"/>
      <c r="S3" s="141"/>
      <c r="T3" s="146" t="s">
        <v>23</v>
      </c>
      <c r="U3" s="147"/>
      <c r="V3" s="147"/>
      <c r="W3" s="147"/>
      <c r="X3" s="148"/>
      <c r="Y3" s="17" t="s">
        <v>16</v>
      </c>
    </row>
    <row r="4" spans="1:25" s="11" customFormat="1" ht="18.75" customHeight="1">
      <c r="A4" s="150"/>
      <c r="B4" s="160"/>
      <c r="C4" s="144"/>
      <c r="D4" s="157"/>
      <c r="E4" s="31" t="s">
        <v>17</v>
      </c>
      <c r="F4" s="31" t="s">
        <v>18</v>
      </c>
      <c r="G4" s="31"/>
      <c r="H4" s="31" t="s">
        <v>49</v>
      </c>
      <c r="I4" s="40" t="s">
        <v>18</v>
      </c>
      <c r="J4" s="18" t="s">
        <v>17</v>
      </c>
      <c r="K4" s="41" t="s">
        <v>18</v>
      </c>
      <c r="L4" s="18" t="s">
        <v>17</v>
      </c>
      <c r="M4" s="41" t="s">
        <v>18</v>
      </c>
      <c r="N4" s="18" t="s">
        <v>17</v>
      </c>
      <c r="O4" s="41" t="s">
        <v>18</v>
      </c>
      <c r="P4" s="18" t="s">
        <v>118</v>
      </c>
      <c r="Q4" s="18" t="s">
        <v>119</v>
      </c>
      <c r="R4" s="18" t="s">
        <v>120</v>
      </c>
      <c r="S4" s="71" t="s">
        <v>122</v>
      </c>
      <c r="T4" s="72" t="s">
        <v>115</v>
      </c>
      <c r="U4" s="72" t="s">
        <v>116</v>
      </c>
      <c r="V4" s="72" t="s">
        <v>823</v>
      </c>
      <c r="W4" s="41" t="s">
        <v>117</v>
      </c>
      <c r="X4" s="48" t="s">
        <v>47</v>
      </c>
      <c r="Y4" s="16"/>
    </row>
    <row r="5" spans="1:31" ht="15.75" customHeight="1">
      <c r="A5" s="56">
        <v>1</v>
      </c>
      <c r="B5" s="95" t="s">
        <v>832</v>
      </c>
      <c r="C5" s="96" t="s">
        <v>134</v>
      </c>
      <c r="D5" s="97" t="s">
        <v>155</v>
      </c>
      <c r="E5" s="57">
        <v>11</v>
      </c>
      <c r="F5" s="57">
        <v>3</v>
      </c>
      <c r="G5" s="68" t="str">
        <f>VLOOKUP(B5,'[11]Sheet1'!$B$10:$H$75,7,0)</f>
        <v>Khá</v>
      </c>
      <c r="H5" s="57">
        <f>IF(G5="Kém",1,IF(G5="Yếu",3,IF(G5="Trung bình",5,IF(G5="tbk",7,IF(G5="Khá",8,IF(G5="Giỏi",9,IF(G5="xuất sắc",10)))))))</f>
        <v>8</v>
      </c>
      <c r="I5" s="58">
        <f aca="true" t="shared" si="0" ref="I5:I52">ROUND((H5+F5),0)</f>
        <v>11</v>
      </c>
      <c r="J5" s="59">
        <v>25</v>
      </c>
      <c r="K5" s="58">
        <f aca="true" t="shared" si="1" ref="K5:K52">J5</f>
        <v>25</v>
      </c>
      <c r="L5" s="59">
        <v>20</v>
      </c>
      <c r="M5" s="58">
        <f>L5</f>
        <v>20</v>
      </c>
      <c r="N5" s="59">
        <v>25</v>
      </c>
      <c r="O5" s="58">
        <v>20</v>
      </c>
      <c r="P5" s="59"/>
      <c r="Q5" s="59"/>
      <c r="R5" s="59"/>
      <c r="S5" s="59">
        <f>P5+Q5+R5</f>
        <v>0</v>
      </c>
      <c r="T5" s="47">
        <f>ROUND((I5+K5+M5+O5+S5),0)</f>
        <v>76</v>
      </c>
      <c r="U5" s="45"/>
      <c r="V5" s="101"/>
      <c r="W5" s="46">
        <f>T5-U5-V5</f>
        <v>76</v>
      </c>
      <c r="X5" s="29" t="str">
        <f>IF(W5&lt;35,"Kém",IF(W5&lt;50,"Yếu",IF(W5&lt;65,"TB",IF(W5&lt;80,"Khá",IF(W5&lt;90,"Tốt","XS")))))</f>
        <v>Khá</v>
      </c>
      <c r="Y5" s="60"/>
      <c r="AB5" s="162"/>
      <c r="AC5" s="162"/>
      <c r="AD5" s="162"/>
      <c r="AE5" s="162"/>
    </row>
    <row r="6" spans="1:28" ht="15.75" customHeight="1">
      <c r="A6" s="61">
        <f>A5+1</f>
        <v>2</v>
      </c>
      <c r="B6" s="95" t="s">
        <v>833</v>
      </c>
      <c r="C6" s="96" t="s">
        <v>594</v>
      </c>
      <c r="D6" s="97" t="s">
        <v>111</v>
      </c>
      <c r="E6" s="57">
        <v>0</v>
      </c>
      <c r="F6" s="57">
        <v>3</v>
      </c>
      <c r="G6" s="68" t="str">
        <f>VLOOKUP(B6,'[11]Sheet1'!$B$10:$H$75,7,0)</f>
        <v>Yếu</v>
      </c>
      <c r="H6" s="57">
        <f aca="true" t="shared" si="2" ref="H6:H52">IF(G6="Kém",1,IF(G6="Yếu",3,IF(G6="Trung bình",5,IF(G6="tbk",7,IF(G6="Khá",8,IF(G6="Giỏi",9,IF(G6="xuất sắc",10)))))))</f>
        <v>3</v>
      </c>
      <c r="I6" s="58">
        <f t="shared" si="0"/>
        <v>6</v>
      </c>
      <c r="J6" s="59">
        <v>0</v>
      </c>
      <c r="K6" s="58">
        <f t="shared" si="1"/>
        <v>0</v>
      </c>
      <c r="L6" s="59">
        <v>0</v>
      </c>
      <c r="M6" s="58">
        <f aca="true" t="shared" si="3" ref="M6:M52">L6</f>
        <v>0</v>
      </c>
      <c r="N6" s="59"/>
      <c r="O6" s="58">
        <v>20</v>
      </c>
      <c r="P6" s="59"/>
      <c r="Q6" s="59"/>
      <c r="R6" s="59"/>
      <c r="S6" s="59">
        <f aca="true" t="shared" si="4" ref="S6:S52">P6+Q6+R6</f>
        <v>0</v>
      </c>
      <c r="T6" s="47">
        <f aca="true" t="shared" si="5" ref="T6:T52">ROUND((I6+K6+M6+O6+S6),0)</f>
        <v>26</v>
      </c>
      <c r="U6" s="45">
        <v>10</v>
      </c>
      <c r="V6" s="101"/>
      <c r="W6" s="46">
        <f aca="true" t="shared" si="6" ref="W6:W52">T6-U6-V6</f>
        <v>16</v>
      </c>
      <c r="X6" s="29" t="str">
        <f aca="true" t="shared" si="7" ref="X6:X52">IF(W6&lt;35,"Kém",IF(W6&lt;50,"Yếu",IF(W6&lt;65,"TB",IF(W6&lt;80,"Khá",IF(W6&lt;90,"Tốt","XS")))))</f>
        <v>Kém</v>
      </c>
      <c r="Y6" s="62" t="s">
        <v>332</v>
      </c>
      <c r="Z6" s="3"/>
      <c r="AA6" s="3"/>
      <c r="AB6" s="3"/>
    </row>
    <row r="7" spans="1:25" ht="15.75" customHeight="1">
      <c r="A7" s="61">
        <f aca="true" t="shared" si="8" ref="A7:A71">A6+1</f>
        <v>3</v>
      </c>
      <c r="B7" s="95" t="s">
        <v>834</v>
      </c>
      <c r="C7" s="96" t="s">
        <v>835</v>
      </c>
      <c r="D7" s="97" t="s">
        <v>83</v>
      </c>
      <c r="E7" s="57">
        <v>10</v>
      </c>
      <c r="F7" s="57">
        <v>3</v>
      </c>
      <c r="G7" s="68" t="str">
        <f>VLOOKUP(B7,'[11]Sheet1'!$B$10:$H$75,7,0)</f>
        <v>Khá</v>
      </c>
      <c r="H7" s="57">
        <f t="shared" si="2"/>
        <v>8</v>
      </c>
      <c r="I7" s="58">
        <f t="shared" si="0"/>
        <v>11</v>
      </c>
      <c r="J7" s="59">
        <v>25</v>
      </c>
      <c r="K7" s="58">
        <f t="shared" si="1"/>
        <v>25</v>
      </c>
      <c r="L7" s="59">
        <v>20</v>
      </c>
      <c r="M7" s="58">
        <f t="shared" si="3"/>
        <v>20</v>
      </c>
      <c r="N7" s="59">
        <v>25</v>
      </c>
      <c r="O7" s="58">
        <v>20</v>
      </c>
      <c r="P7" s="59">
        <v>7</v>
      </c>
      <c r="Q7" s="59"/>
      <c r="R7" s="59"/>
      <c r="S7" s="59">
        <f t="shared" si="4"/>
        <v>7</v>
      </c>
      <c r="T7" s="47">
        <f t="shared" si="5"/>
        <v>83</v>
      </c>
      <c r="U7" s="45"/>
      <c r="V7" s="101"/>
      <c r="W7" s="46">
        <f t="shared" si="6"/>
        <v>83</v>
      </c>
      <c r="X7" s="29" t="str">
        <f t="shared" si="7"/>
        <v>Tốt</v>
      </c>
      <c r="Y7" s="62"/>
    </row>
    <row r="8" spans="1:25" ht="16.5" customHeight="1">
      <c r="A8" s="61">
        <f t="shared" si="8"/>
        <v>4</v>
      </c>
      <c r="B8" s="95" t="s">
        <v>836</v>
      </c>
      <c r="C8" s="96" t="s">
        <v>58</v>
      </c>
      <c r="D8" s="97" t="s">
        <v>837</v>
      </c>
      <c r="E8" s="57">
        <v>10</v>
      </c>
      <c r="F8" s="57">
        <v>3</v>
      </c>
      <c r="G8" s="68" t="str">
        <f>VLOOKUP(B8,'[11]Sheet1'!$B$10:$H$75,7,0)</f>
        <v>Khá</v>
      </c>
      <c r="H8" s="57">
        <f t="shared" si="2"/>
        <v>8</v>
      </c>
      <c r="I8" s="58">
        <f t="shared" si="0"/>
        <v>11</v>
      </c>
      <c r="J8" s="59">
        <v>25</v>
      </c>
      <c r="K8" s="58">
        <f t="shared" si="1"/>
        <v>25</v>
      </c>
      <c r="L8" s="59">
        <v>20</v>
      </c>
      <c r="M8" s="58">
        <f t="shared" si="3"/>
        <v>20</v>
      </c>
      <c r="N8" s="59">
        <v>25</v>
      </c>
      <c r="O8" s="58">
        <v>20</v>
      </c>
      <c r="P8" s="59"/>
      <c r="Q8" s="59"/>
      <c r="R8" s="59"/>
      <c r="S8" s="59">
        <f t="shared" si="4"/>
        <v>0</v>
      </c>
      <c r="T8" s="47">
        <f t="shared" si="5"/>
        <v>76</v>
      </c>
      <c r="U8" s="45"/>
      <c r="V8" s="101">
        <v>10</v>
      </c>
      <c r="W8" s="46">
        <f t="shared" si="6"/>
        <v>66</v>
      </c>
      <c r="X8" s="29" t="str">
        <f t="shared" si="7"/>
        <v>Khá</v>
      </c>
      <c r="Y8" s="62"/>
    </row>
    <row r="9" spans="1:25" ht="16.5" customHeight="1">
      <c r="A9" s="61">
        <f t="shared" si="8"/>
        <v>5</v>
      </c>
      <c r="B9" s="95" t="s">
        <v>838</v>
      </c>
      <c r="C9" s="96" t="s">
        <v>839</v>
      </c>
      <c r="D9" s="97" t="s">
        <v>11</v>
      </c>
      <c r="E9" s="57">
        <v>10</v>
      </c>
      <c r="F9" s="57">
        <v>3</v>
      </c>
      <c r="G9" s="68" t="str">
        <f>VLOOKUP(B9,'[11]Sheet1'!$B$10:$H$75,7,0)</f>
        <v>Khá</v>
      </c>
      <c r="H9" s="57">
        <f t="shared" si="2"/>
        <v>8</v>
      </c>
      <c r="I9" s="58">
        <f t="shared" si="0"/>
        <v>11</v>
      </c>
      <c r="J9" s="59">
        <v>25</v>
      </c>
      <c r="K9" s="58">
        <f t="shared" si="1"/>
        <v>25</v>
      </c>
      <c r="L9" s="59">
        <v>20</v>
      </c>
      <c r="M9" s="58">
        <f t="shared" si="3"/>
        <v>20</v>
      </c>
      <c r="N9" s="59">
        <v>25</v>
      </c>
      <c r="O9" s="58">
        <v>20</v>
      </c>
      <c r="P9" s="59"/>
      <c r="Q9" s="59"/>
      <c r="R9" s="59"/>
      <c r="S9" s="59">
        <f t="shared" si="4"/>
        <v>0</v>
      </c>
      <c r="T9" s="47">
        <f t="shared" si="5"/>
        <v>76</v>
      </c>
      <c r="U9" s="45"/>
      <c r="V9" s="101"/>
      <c r="W9" s="46">
        <f t="shared" si="6"/>
        <v>76</v>
      </c>
      <c r="X9" s="29" t="str">
        <f t="shared" si="7"/>
        <v>Khá</v>
      </c>
      <c r="Y9" s="94"/>
    </row>
    <row r="10" spans="1:25" ht="16.5" customHeight="1">
      <c r="A10" s="61">
        <f t="shared" si="8"/>
        <v>6</v>
      </c>
      <c r="B10" s="95" t="s">
        <v>840</v>
      </c>
      <c r="C10" s="96" t="s">
        <v>841</v>
      </c>
      <c r="D10" s="97" t="s">
        <v>11</v>
      </c>
      <c r="E10" s="57">
        <v>10</v>
      </c>
      <c r="F10" s="57">
        <v>3</v>
      </c>
      <c r="G10" s="68" t="str">
        <f>VLOOKUP(B10,'[11]Sheet1'!$B$10:$H$75,7,0)</f>
        <v>Khá</v>
      </c>
      <c r="H10" s="57">
        <f t="shared" si="2"/>
        <v>8</v>
      </c>
      <c r="I10" s="58">
        <f t="shared" si="0"/>
        <v>11</v>
      </c>
      <c r="J10" s="59">
        <v>25</v>
      </c>
      <c r="K10" s="58">
        <f t="shared" si="1"/>
        <v>25</v>
      </c>
      <c r="L10" s="59">
        <v>20</v>
      </c>
      <c r="M10" s="58">
        <f t="shared" si="3"/>
        <v>20</v>
      </c>
      <c r="N10" s="59">
        <v>25</v>
      </c>
      <c r="O10" s="58">
        <v>20</v>
      </c>
      <c r="P10" s="59"/>
      <c r="Q10" s="59"/>
      <c r="R10" s="59"/>
      <c r="S10" s="59">
        <f t="shared" si="4"/>
        <v>0</v>
      </c>
      <c r="T10" s="47">
        <f t="shared" si="5"/>
        <v>76</v>
      </c>
      <c r="U10" s="100">
        <v>10</v>
      </c>
      <c r="V10" s="102">
        <v>10</v>
      </c>
      <c r="W10" s="46">
        <f t="shared" si="6"/>
        <v>56</v>
      </c>
      <c r="X10" s="29" t="str">
        <f t="shared" si="7"/>
        <v>TB</v>
      </c>
      <c r="Y10" s="60" t="s">
        <v>332</v>
      </c>
    </row>
    <row r="11" spans="1:25" ht="16.5" customHeight="1">
      <c r="A11" s="61">
        <f t="shared" si="8"/>
        <v>7</v>
      </c>
      <c r="B11" s="95" t="s">
        <v>842</v>
      </c>
      <c r="C11" s="96" t="s">
        <v>843</v>
      </c>
      <c r="D11" s="97" t="s">
        <v>844</v>
      </c>
      <c r="E11" s="57">
        <v>10</v>
      </c>
      <c r="F11" s="57">
        <v>3</v>
      </c>
      <c r="G11" s="68" t="str">
        <f>VLOOKUP(B11,'[11]Sheet1'!$B$10:$H$75,7,0)</f>
        <v>Khá</v>
      </c>
      <c r="H11" s="57">
        <f t="shared" si="2"/>
        <v>8</v>
      </c>
      <c r="I11" s="58">
        <f t="shared" si="0"/>
        <v>11</v>
      </c>
      <c r="J11" s="59">
        <v>25</v>
      </c>
      <c r="K11" s="58">
        <f t="shared" si="1"/>
        <v>25</v>
      </c>
      <c r="L11" s="59">
        <v>20</v>
      </c>
      <c r="M11" s="58">
        <f t="shared" si="3"/>
        <v>20</v>
      </c>
      <c r="N11" s="59">
        <v>25</v>
      </c>
      <c r="O11" s="58">
        <v>20</v>
      </c>
      <c r="P11" s="59"/>
      <c r="Q11" s="59"/>
      <c r="R11" s="59"/>
      <c r="S11" s="59">
        <f t="shared" si="4"/>
        <v>0</v>
      </c>
      <c r="T11" s="47">
        <f t="shared" si="5"/>
        <v>76</v>
      </c>
      <c r="U11" s="100"/>
      <c r="V11" s="102"/>
      <c r="W11" s="46">
        <f t="shared" si="6"/>
        <v>76</v>
      </c>
      <c r="X11" s="29" t="str">
        <f t="shared" si="7"/>
        <v>Khá</v>
      </c>
      <c r="Y11" s="60"/>
    </row>
    <row r="12" spans="1:25" ht="16.5" customHeight="1">
      <c r="A12" s="61">
        <f t="shared" si="8"/>
        <v>8</v>
      </c>
      <c r="B12" s="95" t="s">
        <v>845</v>
      </c>
      <c r="C12" s="96" t="s">
        <v>207</v>
      </c>
      <c r="D12" s="97" t="s">
        <v>609</v>
      </c>
      <c r="E12" s="57">
        <v>8</v>
      </c>
      <c r="F12" s="57">
        <v>3</v>
      </c>
      <c r="G12" s="68" t="str">
        <f>VLOOKUP(B12,'[11]Sheet1'!$B$10:$H$75,7,0)</f>
        <v>Trung bình</v>
      </c>
      <c r="H12" s="57">
        <f t="shared" si="2"/>
        <v>5</v>
      </c>
      <c r="I12" s="58">
        <f t="shared" si="0"/>
        <v>8</v>
      </c>
      <c r="J12" s="59">
        <v>25</v>
      </c>
      <c r="K12" s="58">
        <f t="shared" si="1"/>
        <v>25</v>
      </c>
      <c r="L12" s="59">
        <v>20</v>
      </c>
      <c r="M12" s="58">
        <f t="shared" si="3"/>
        <v>20</v>
      </c>
      <c r="N12" s="59">
        <v>25</v>
      </c>
      <c r="O12" s="58">
        <v>20</v>
      </c>
      <c r="P12" s="59">
        <v>10</v>
      </c>
      <c r="Q12" s="59"/>
      <c r="R12" s="59"/>
      <c r="S12" s="59">
        <f t="shared" si="4"/>
        <v>10</v>
      </c>
      <c r="T12" s="47">
        <f t="shared" si="5"/>
        <v>83</v>
      </c>
      <c r="U12" s="100"/>
      <c r="V12" s="102"/>
      <c r="W12" s="46">
        <f t="shared" si="6"/>
        <v>83</v>
      </c>
      <c r="X12" s="29" t="str">
        <f t="shared" si="7"/>
        <v>Tốt</v>
      </c>
      <c r="Y12" s="60"/>
    </row>
    <row r="13" spans="1:25" ht="16.5" customHeight="1">
      <c r="A13" s="61">
        <f t="shared" si="8"/>
        <v>9</v>
      </c>
      <c r="B13" s="95" t="s">
        <v>846</v>
      </c>
      <c r="C13" s="96" t="s">
        <v>547</v>
      </c>
      <c r="D13" s="97" t="s">
        <v>181</v>
      </c>
      <c r="E13" s="57">
        <v>10</v>
      </c>
      <c r="F13" s="57">
        <v>3</v>
      </c>
      <c r="G13" s="68" t="str">
        <f>VLOOKUP(B13,'[11]Sheet1'!$B$10:$H$75,7,0)</f>
        <v>Trung bình</v>
      </c>
      <c r="H13" s="57">
        <f t="shared" si="2"/>
        <v>5</v>
      </c>
      <c r="I13" s="58">
        <f t="shared" si="0"/>
        <v>8</v>
      </c>
      <c r="J13" s="59">
        <v>25</v>
      </c>
      <c r="K13" s="58">
        <f t="shared" si="1"/>
        <v>25</v>
      </c>
      <c r="L13" s="59">
        <v>20</v>
      </c>
      <c r="M13" s="58">
        <f t="shared" si="3"/>
        <v>20</v>
      </c>
      <c r="N13" s="59">
        <v>25</v>
      </c>
      <c r="O13" s="58">
        <v>20</v>
      </c>
      <c r="P13" s="59">
        <v>10</v>
      </c>
      <c r="Q13" s="59"/>
      <c r="R13" s="59"/>
      <c r="S13" s="59">
        <f t="shared" si="4"/>
        <v>10</v>
      </c>
      <c r="T13" s="47">
        <f t="shared" si="5"/>
        <v>83</v>
      </c>
      <c r="U13" s="100"/>
      <c r="V13" s="102"/>
      <c r="W13" s="46">
        <f t="shared" si="6"/>
        <v>83</v>
      </c>
      <c r="X13" s="29" t="str">
        <f t="shared" si="7"/>
        <v>Tốt</v>
      </c>
      <c r="Y13" s="60"/>
    </row>
    <row r="14" spans="1:25" ht="16.5" customHeight="1">
      <c r="A14" s="61">
        <f t="shared" si="8"/>
        <v>10</v>
      </c>
      <c r="B14" s="95" t="s">
        <v>847</v>
      </c>
      <c r="C14" s="96" t="s">
        <v>129</v>
      </c>
      <c r="D14" s="97" t="s">
        <v>848</v>
      </c>
      <c r="E14" s="57">
        <v>10</v>
      </c>
      <c r="F14" s="57">
        <v>3</v>
      </c>
      <c r="G14" s="68" t="str">
        <f>VLOOKUP(B14,'[11]Sheet1'!$B$10:$H$75,7,0)</f>
        <v>Khá</v>
      </c>
      <c r="H14" s="57">
        <f t="shared" si="2"/>
        <v>8</v>
      </c>
      <c r="I14" s="58">
        <f t="shared" si="0"/>
        <v>11</v>
      </c>
      <c r="J14" s="59">
        <v>25</v>
      </c>
      <c r="K14" s="58">
        <f t="shared" si="1"/>
        <v>25</v>
      </c>
      <c r="L14" s="59">
        <v>20</v>
      </c>
      <c r="M14" s="58">
        <f t="shared" si="3"/>
        <v>20</v>
      </c>
      <c r="N14" s="59">
        <v>25</v>
      </c>
      <c r="O14" s="58">
        <v>20</v>
      </c>
      <c r="P14" s="59"/>
      <c r="Q14" s="59"/>
      <c r="R14" s="59"/>
      <c r="S14" s="59">
        <f t="shared" si="4"/>
        <v>0</v>
      </c>
      <c r="T14" s="47">
        <f t="shared" si="5"/>
        <v>76</v>
      </c>
      <c r="U14" s="45"/>
      <c r="V14" s="101">
        <v>10</v>
      </c>
      <c r="W14" s="46">
        <f t="shared" si="6"/>
        <v>66</v>
      </c>
      <c r="X14" s="29" t="str">
        <f t="shared" si="7"/>
        <v>Khá</v>
      </c>
      <c r="Y14" s="60"/>
    </row>
    <row r="15" spans="1:25" ht="16.5" customHeight="1">
      <c r="A15" s="61">
        <f t="shared" si="8"/>
        <v>11</v>
      </c>
      <c r="B15" s="95" t="s">
        <v>849</v>
      </c>
      <c r="C15" s="96" t="s">
        <v>850</v>
      </c>
      <c r="D15" s="97" t="s">
        <v>57</v>
      </c>
      <c r="E15" s="57">
        <v>11</v>
      </c>
      <c r="F15" s="57">
        <v>3</v>
      </c>
      <c r="G15" s="68" t="str">
        <f>VLOOKUP(B15,'[11]Sheet1'!$B$10:$H$75,7,0)</f>
        <v>Khá</v>
      </c>
      <c r="H15" s="57">
        <f t="shared" si="2"/>
        <v>8</v>
      </c>
      <c r="I15" s="58">
        <f t="shared" si="0"/>
        <v>11</v>
      </c>
      <c r="J15" s="59">
        <v>25</v>
      </c>
      <c r="K15" s="58">
        <f t="shared" si="1"/>
        <v>25</v>
      </c>
      <c r="L15" s="59">
        <v>20</v>
      </c>
      <c r="M15" s="58">
        <f t="shared" si="3"/>
        <v>20</v>
      </c>
      <c r="N15" s="59">
        <v>25</v>
      </c>
      <c r="O15" s="58">
        <v>20</v>
      </c>
      <c r="P15" s="59"/>
      <c r="Q15" s="59"/>
      <c r="R15" s="59"/>
      <c r="S15" s="59">
        <f t="shared" si="4"/>
        <v>0</v>
      </c>
      <c r="T15" s="47">
        <f t="shared" si="5"/>
        <v>76</v>
      </c>
      <c r="U15" s="47">
        <v>10</v>
      </c>
      <c r="V15" s="47">
        <v>10</v>
      </c>
      <c r="W15" s="46">
        <f t="shared" si="6"/>
        <v>56</v>
      </c>
      <c r="X15" s="29" t="str">
        <f t="shared" si="7"/>
        <v>TB</v>
      </c>
      <c r="Y15" s="60" t="s">
        <v>332</v>
      </c>
    </row>
    <row r="16" spans="1:25" ht="16.5" customHeight="1">
      <c r="A16" s="61">
        <f t="shared" si="8"/>
        <v>12</v>
      </c>
      <c r="B16" s="95" t="s">
        <v>851</v>
      </c>
      <c r="C16" s="96" t="s">
        <v>74</v>
      </c>
      <c r="D16" s="97" t="s">
        <v>57</v>
      </c>
      <c r="E16" s="57">
        <v>8</v>
      </c>
      <c r="F16" s="57">
        <v>3</v>
      </c>
      <c r="G16" s="68" t="str">
        <f>VLOOKUP(B16,'[11]Sheet1'!$B$10:$H$75,7,0)</f>
        <v>Yếu</v>
      </c>
      <c r="H16" s="57">
        <f t="shared" si="2"/>
        <v>3</v>
      </c>
      <c r="I16" s="58">
        <f t="shared" si="0"/>
        <v>6</v>
      </c>
      <c r="J16" s="59">
        <v>25</v>
      </c>
      <c r="K16" s="58">
        <f t="shared" si="1"/>
        <v>25</v>
      </c>
      <c r="L16" s="59">
        <v>20</v>
      </c>
      <c r="M16" s="58">
        <f t="shared" si="3"/>
        <v>20</v>
      </c>
      <c r="N16" s="59">
        <v>25</v>
      </c>
      <c r="O16" s="58">
        <v>20</v>
      </c>
      <c r="P16" s="59"/>
      <c r="Q16" s="59"/>
      <c r="R16" s="59"/>
      <c r="S16" s="59">
        <f t="shared" si="4"/>
        <v>0</v>
      </c>
      <c r="T16" s="47">
        <f t="shared" si="5"/>
        <v>71</v>
      </c>
      <c r="U16" s="100">
        <v>10</v>
      </c>
      <c r="V16" s="102">
        <v>10</v>
      </c>
      <c r="W16" s="46">
        <f t="shared" si="6"/>
        <v>51</v>
      </c>
      <c r="X16" s="29" t="str">
        <f t="shared" si="7"/>
        <v>TB</v>
      </c>
      <c r="Y16" s="60" t="s">
        <v>332</v>
      </c>
    </row>
    <row r="17" spans="1:25" ht="16.5" customHeight="1">
      <c r="A17" s="61">
        <f t="shared" si="8"/>
        <v>13</v>
      </c>
      <c r="B17" s="95" t="s">
        <v>852</v>
      </c>
      <c r="C17" s="96" t="s">
        <v>853</v>
      </c>
      <c r="D17" s="97" t="s">
        <v>57</v>
      </c>
      <c r="E17" s="57">
        <v>9</v>
      </c>
      <c r="F17" s="57">
        <v>3</v>
      </c>
      <c r="G17" s="68" t="str">
        <f>VLOOKUP(B17,'[11]Sheet1'!$B$10:$H$75,7,0)</f>
        <v>Trung bình</v>
      </c>
      <c r="H17" s="57">
        <f t="shared" si="2"/>
        <v>5</v>
      </c>
      <c r="I17" s="58">
        <f t="shared" si="0"/>
        <v>8</v>
      </c>
      <c r="J17" s="59">
        <v>25</v>
      </c>
      <c r="K17" s="58">
        <f t="shared" si="1"/>
        <v>25</v>
      </c>
      <c r="L17" s="59">
        <v>20</v>
      </c>
      <c r="M17" s="58">
        <f t="shared" si="3"/>
        <v>20</v>
      </c>
      <c r="N17" s="59">
        <v>25</v>
      </c>
      <c r="O17" s="58">
        <v>20</v>
      </c>
      <c r="P17" s="59"/>
      <c r="Q17" s="59"/>
      <c r="R17" s="59"/>
      <c r="S17" s="59">
        <f t="shared" si="4"/>
        <v>0</v>
      </c>
      <c r="T17" s="47">
        <f t="shared" si="5"/>
        <v>73</v>
      </c>
      <c r="U17" s="45">
        <v>10</v>
      </c>
      <c r="V17" s="101">
        <v>10</v>
      </c>
      <c r="W17" s="46">
        <f t="shared" si="6"/>
        <v>53</v>
      </c>
      <c r="X17" s="29" t="str">
        <f t="shared" si="7"/>
        <v>TB</v>
      </c>
      <c r="Y17" s="62" t="s">
        <v>332</v>
      </c>
    </row>
    <row r="18" spans="1:25" ht="16.5" customHeight="1">
      <c r="A18" s="61">
        <f t="shared" si="8"/>
        <v>14</v>
      </c>
      <c r="B18" s="95" t="s">
        <v>854</v>
      </c>
      <c r="C18" s="96" t="s">
        <v>855</v>
      </c>
      <c r="D18" s="97" t="s">
        <v>183</v>
      </c>
      <c r="E18" s="57">
        <v>0</v>
      </c>
      <c r="F18" s="57">
        <v>3</v>
      </c>
      <c r="G18" s="68" t="str">
        <f>VLOOKUP(B18,'[11]Sheet1'!$B$10:$H$75,7,0)</f>
        <v>Yếu</v>
      </c>
      <c r="H18" s="57">
        <f t="shared" si="2"/>
        <v>3</v>
      </c>
      <c r="I18" s="58">
        <f t="shared" si="0"/>
        <v>6</v>
      </c>
      <c r="J18" s="59">
        <v>0</v>
      </c>
      <c r="K18" s="58">
        <f t="shared" si="1"/>
        <v>0</v>
      </c>
      <c r="L18" s="59">
        <v>0</v>
      </c>
      <c r="M18" s="58">
        <f t="shared" si="3"/>
        <v>0</v>
      </c>
      <c r="N18" s="59"/>
      <c r="O18" s="58">
        <v>0</v>
      </c>
      <c r="P18" s="59"/>
      <c r="Q18" s="59"/>
      <c r="R18" s="59"/>
      <c r="S18" s="59">
        <f t="shared" si="4"/>
        <v>0</v>
      </c>
      <c r="T18" s="47">
        <f t="shared" si="5"/>
        <v>6</v>
      </c>
      <c r="U18" s="45">
        <v>10</v>
      </c>
      <c r="V18" s="101">
        <v>10</v>
      </c>
      <c r="W18" s="46">
        <f t="shared" si="6"/>
        <v>-14</v>
      </c>
      <c r="X18" s="29" t="str">
        <f t="shared" si="7"/>
        <v>Kém</v>
      </c>
      <c r="Y18" s="62" t="s">
        <v>332</v>
      </c>
    </row>
    <row r="19" spans="1:25" ht="16.5" customHeight="1">
      <c r="A19" s="61">
        <f t="shared" si="8"/>
        <v>15</v>
      </c>
      <c r="B19" s="95" t="s">
        <v>856</v>
      </c>
      <c r="C19" s="96" t="s">
        <v>128</v>
      </c>
      <c r="D19" s="97" t="s">
        <v>857</v>
      </c>
      <c r="E19" s="57">
        <v>9</v>
      </c>
      <c r="F19" s="57">
        <v>3</v>
      </c>
      <c r="G19" s="68" t="str">
        <f>VLOOKUP(B19,'[11]Sheet1'!$B$10:$H$75,7,0)</f>
        <v>Khá</v>
      </c>
      <c r="H19" s="57">
        <f t="shared" si="2"/>
        <v>8</v>
      </c>
      <c r="I19" s="58">
        <f t="shared" si="0"/>
        <v>11</v>
      </c>
      <c r="J19" s="59">
        <v>25</v>
      </c>
      <c r="K19" s="58">
        <f t="shared" si="1"/>
        <v>25</v>
      </c>
      <c r="L19" s="59">
        <v>20</v>
      </c>
      <c r="M19" s="58">
        <f t="shared" si="3"/>
        <v>20</v>
      </c>
      <c r="N19" s="59">
        <v>25</v>
      </c>
      <c r="O19" s="58">
        <v>20</v>
      </c>
      <c r="P19" s="59"/>
      <c r="Q19" s="59"/>
      <c r="R19" s="59"/>
      <c r="S19" s="59">
        <f t="shared" si="4"/>
        <v>0</v>
      </c>
      <c r="T19" s="47">
        <f t="shared" si="5"/>
        <v>76</v>
      </c>
      <c r="U19" s="45">
        <v>10</v>
      </c>
      <c r="V19" s="101"/>
      <c r="W19" s="46">
        <f t="shared" si="6"/>
        <v>66</v>
      </c>
      <c r="X19" s="29" t="str">
        <f t="shared" si="7"/>
        <v>Khá</v>
      </c>
      <c r="Y19" s="62" t="s">
        <v>332</v>
      </c>
    </row>
    <row r="20" spans="1:25" ht="16.5" customHeight="1">
      <c r="A20" s="61">
        <f t="shared" si="8"/>
        <v>16</v>
      </c>
      <c r="B20" s="95" t="s">
        <v>858</v>
      </c>
      <c r="C20" s="96" t="s">
        <v>859</v>
      </c>
      <c r="D20" s="97" t="s">
        <v>857</v>
      </c>
      <c r="E20" s="57">
        <v>10</v>
      </c>
      <c r="F20" s="57">
        <v>3</v>
      </c>
      <c r="G20" s="68" t="str">
        <f>VLOOKUP(B20,'[11]Sheet1'!$B$10:$H$75,7,0)</f>
        <v>Khá</v>
      </c>
      <c r="H20" s="57">
        <f t="shared" si="2"/>
        <v>8</v>
      </c>
      <c r="I20" s="58">
        <f t="shared" si="0"/>
        <v>11</v>
      </c>
      <c r="J20" s="59">
        <v>25</v>
      </c>
      <c r="K20" s="58">
        <f t="shared" si="1"/>
        <v>25</v>
      </c>
      <c r="L20" s="59">
        <v>20</v>
      </c>
      <c r="M20" s="58">
        <f t="shared" si="3"/>
        <v>20</v>
      </c>
      <c r="N20" s="59">
        <v>25</v>
      </c>
      <c r="O20" s="58">
        <v>20</v>
      </c>
      <c r="P20" s="59"/>
      <c r="Q20" s="59"/>
      <c r="R20" s="59"/>
      <c r="S20" s="59">
        <f t="shared" si="4"/>
        <v>0</v>
      </c>
      <c r="T20" s="47">
        <f t="shared" si="5"/>
        <v>76</v>
      </c>
      <c r="U20" s="100"/>
      <c r="V20" s="102"/>
      <c r="W20" s="46">
        <f t="shared" si="6"/>
        <v>76</v>
      </c>
      <c r="X20" s="29" t="str">
        <f t="shared" si="7"/>
        <v>Khá</v>
      </c>
      <c r="Y20" s="60"/>
    </row>
    <row r="21" spans="1:25" ht="16.5" customHeight="1">
      <c r="A21" s="61">
        <f t="shared" si="8"/>
        <v>17</v>
      </c>
      <c r="B21" s="95" t="s">
        <v>860</v>
      </c>
      <c r="C21" s="96" t="s">
        <v>58</v>
      </c>
      <c r="D21" s="97" t="s">
        <v>89</v>
      </c>
      <c r="E21" s="57">
        <v>10</v>
      </c>
      <c r="F21" s="57">
        <v>3</v>
      </c>
      <c r="G21" s="68" t="str">
        <f>VLOOKUP(B21,'[11]Sheet1'!$B$10:$H$75,7,0)</f>
        <v>Trung bình</v>
      </c>
      <c r="H21" s="57">
        <f t="shared" si="2"/>
        <v>5</v>
      </c>
      <c r="I21" s="58">
        <f t="shared" si="0"/>
        <v>8</v>
      </c>
      <c r="J21" s="59">
        <v>25</v>
      </c>
      <c r="K21" s="58">
        <f t="shared" si="1"/>
        <v>25</v>
      </c>
      <c r="L21" s="59">
        <v>20</v>
      </c>
      <c r="M21" s="58">
        <f t="shared" si="3"/>
        <v>20</v>
      </c>
      <c r="N21" s="59">
        <v>25</v>
      </c>
      <c r="O21" s="58">
        <v>20</v>
      </c>
      <c r="P21" s="59"/>
      <c r="Q21" s="59"/>
      <c r="R21" s="59"/>
      <c r="S21" s="59">
        <f t="shared" si="4"/>
        <v>0</v>
      </c>
      <c r="T21" s="47">
        <f t="shared" si="5"/>
        <v>73</v>
      </c>
      <c r="U21" s="45">
        <v>10</v>
      </c>
      <c r="V21" s="101"/>
      <c r="W21" s="46">
        <f t="shared" si="6"/>
        <v>63</v>
      </c>
      <c r="X21" s="29" t="str">
        <f t="shared" si="7"/>
        <v>TB</v>
      </c>
      <c r="Y21" s="62" t="s">
        <v>332</v>
      </c>
    </row>
    <row r="22" spans="1:25" ht="16.5" customHeight="1">
      <c r="A22" s="61">
        <f t="shared" si="8"/>
        <v>18</v>
      </c>
      <c r="B22" s="95" t="s">
        <v>861</v>
      </c>
      <c r="C22" s="96" t="s">
        <v>862</v>
      </c>
      <c r="D22" s="97" t="s">
        <v>9</v>
      </c>
      <c r="E22" s="57">
        <v>10</v>
      </c>
      <c r="F22" s="57">
        <v>3</v>
      </c>
      <c r="G22" s="68" t="str">
        <f>VLOOKUP(B22,'[11]Sheet1'!$B$10:$H$75,7,0)</f>
        <v>Khá</v>
      </c>
      <c r="H22" s="57">
        <f t="shared" si="2"/>
        <v>8</v>
      </c>
      <c r="I22" s="58">
        <f t="shared" si="0"/>
        <v>11</v>
      </c>
      <c r="J22" s="59">
        <v>25</v>
      </c>
      <c r="K22" s="58">
        <f t="shared" si="1"/>
        <v>25</v>
      </c>
      <c r="L22" s="59">
        <v>20</v>
      </c>
      <c r="M22" s="58">
        <f t="shared" si="3"/>
        <v>20</v>
      </c>
      <c r="N22" s="59">
        <v>25</v>
      </c>
      <c r="O22" s="58">
        <v>20</v>
      </c>
      <c r="P22" s="59"/>
      <c r="Q22" s="59"/>
      <c r="R22" s="59"/>
      <c r="S22" s="59">
        <f t="shared" si="4"/>
        <v>0</v>
      </c>
      <c r="T22" s="47">
        <f t="shared" si="5"/>
        <v>76</v>
      </c>
      <c r="U22" s="100"/>
      <c r="V22" s="102"/>
      <c r="W22" s="46">
        <f t="shared" si="6"/>
        <v>76</v>
      </c>
      <c r="X22" s="29" t="str">
        <f t="shared" si="7"/>
        <v>Khá</v>
      </c>
      <c r="Y22" s="60"/>
    </row>
    <row r="23" spans="1:25" ht="16.5" customHeight="1">
      <c r="A23" s="61">
        <f t="shared" si="8"/>
        <v>19</v>
      </c>
      <c r="B23" s="95" t="s">
        <v>863</v>
      </c>
      <c r="C23" s="96" t="s">
        <v>864</v>
      </c>
      <c r="D23" s="97" t="s">
        <v>541</v>
      </c>
      <c r="E23" s="57">
        <v>11</v>
      </c>
      <c r="F23" s="57">
        <v>3</v>
      </c>
      <c r="G23" s="68" t="str">
        <f>VLOOKUP(B23,'[11]Sheet1'!$B$10:$H$75,7,0)</f>
        <v>Giỏi</v>
      </c>
      <c r="H23" s="57">
        <f t="shared" si="2"/>
        <v>9</v>
      </c>
      <c r="I23" s="58">
        <f t="shared" si="0"/>
        <v>12</v>
      </c>
      <c r="J23" s="59">
        <v>25</v>
      </c>
      <c r="K23" s="58">
        <f t="shared" si="1"/>
        <v>25</v>
      </c>
      <c r="L23" s="59">
        <v>20</v>
      </c>
      <c r="M23" s="58">
        <f t="shared" si="3"/>
        <v>20</v>
      </c>
      <c r="N23" s="59">
        <v>25</v>
      </c>
      <c r="O23" s="58">
        <v>20</v>
      </c>
      <c r="P23" s="59"/>
      <c r="Q23" s="59"/>
      <c r="R23" s="59"/>
      <c r="S23" s="59">
        <f t="shared" si="4"/>
        <v>0</v>
      </c>
      <c r="T23" s="47">
        <f t="shared" si="5"/>
        <v>77</v>
      </c>
      <c r="U23" s="45"/>
      <c r="V23" s="101"/>
      <c r="W23" s="46">
        <f t="shared" si="6"/>
        <v>77</v>
      </c>
      <c r="X23" s="29" t="str">
        <f t="shared" si="7"/>
        <v>Khá</v>
      </c>
      <c r="Y23" s="62"/>
    </row>
    <row r="24" spans="1:25" ht="16.5" customHeight="1">
      <c r="A24" s="61">
        <f t="shared" si="8"/>
        <v>20</v>
      </c>
      <c r="B24" s="95" t="s">
        <v>865</v>
      </c>
      <c r="C24" s="96" t="s">
        <v>82</v>
      </c>
      <c r="D24" s="97" t="s">
        <v>195</v>
      </c>
      <c r="E24" s="57">
        <v>0</v>
      </c>
      <c r="F24" s="57">
        <v>3</v>
      </c>
      <c r="G24" s="68" t="str">
        <f>VLOOKUP(B24,'[11]Sheet1'!$B$10:$H$75,7,0)</f>
        <v>Trung bình</v>
      </c>
      <c r="H24" s="57">
        <f t="shared" si="2"/>
        <v>5</v>
      </c>
      <c r="I24" s="58">
        <f t="shared" si="0"/>
        <v>8</v>
      </c>
      <c r="J24" s="59">
        <v>0</v>
      </c>
      <c r="K24" s="58">
        <f t="shared" si="1"/>
        <v>0</v>
      </c>
      <c r="L24" s="59">
        <v>0</v>
      </c>
      <c r="M24" s="58">
        <f t="shared" si="3"/>
        <v>0</v>
      </c>
      <c r="N24" s="59"/>
      <c r="O24" s="58">
        <v>0</v>
      </c>
      <c r="P24" s="59"/>
      <c r="Q24" s="59"/>
      <c r="R24" s="59"/>
      <c r="S24" s="59">
        <f t="shared" si="4"/>
        <v>0</v>
      </c>
      <c r="T24" s="47">
        <f t="shared" si="5"/>
        <v>8</v>
      </c>
      <c r="U24" s="45">
        <v>10</v>
      </c>
      <c r="V24" s="101">
        <v>10</v>
      </c>
      <c r="W24" s="46">
        <f t="shared" si="6"/>
        <v>-12</v>
      </c>
      <c r="X24" s="29" t="str">
        <f t="shared" si="7"/>
        <v>Kém</v>
      </c>
      <c r="Y24" s="60" t="s">
        <v>332</v>
      </c>
    </row>
    <row r="25" spans="1:25" ht="16.5" customHeight="1">
      <c r="A25" s="61">
        <f t="shared" si="8"/>
        <v>21</v>
      </c>
      <c r="B25" s="95" t="s">
        <v>866</v>
      </c>
      <c r="C25" s="96" t="s">
        <v>867</v>
      </c>
      <c r="D25" s="97" t="s">
        <v>868</v>
      </c>
      <c r="E25" s="57">
        <v>0</v>
      </c>
      <c r="F25" s="57">
        <v>3</v>
      </c>
      <c r="G25" s="68" t="str">
        <f>VLOOKUP(B25,'[11]Sheet1'!$B$10:$H$75,7,0)</f>
        <v>Yếu</v>
      </c>
      <c r="H25" s="57">
        <f t="shared" si="2"/>
        <v>3</v>
      </c>
      <c r="I25" s="58">
        <f t="shared" si="0"/>
        <v>6</v>
      </c>
      <c r="J25" s="59">
        <v>0</v>
      </c>
      <c r="K25" s="58">
        <f t="shared" si="1"/>
        <v>0</v>
      </c>
      <c r="L25" s="59">
        <v>0</v>
      </c>
      <c r="M25" s="58">
        <f t="shared" si="3"/>
        <v>0</v>
      </c>
      <c r="N25" s="59"/>
      <c r="O25" s="58">
        <v>0</v>
      </c>
      <c r="P25" s="59"/>
      <c r="Q25" s="59"/>
      <c r="R25" s="59"/>
      <c r="S25" s="59">
        <f t="shared" si="4"/>
        <v>0</v>
      </c>
      <c r="T25" s="47">
        <f t="shared" si="5"/>
        <v>6</v>
      </c>
      <c r="U25" s="100">
        <v>10</v>
      </c>
      <c r="V25" s="102">
        <v>10</v>
      </c>
      <c r="W25" s="46">
        <f t="shared" si="6"/>
        <v>-14</v>
      </c>
      <c r="X25" s="29" t="str">
        <f t="shared" si="7"/>
        <v>Kém</v>
      </c>
      <c r="Y25" s="60" t="s">
        <v>332</v>
      </c>
    </row>
    <row r="26" spans="1:25" ht="16.5" customHeight="1">
      <c r="A26" s="61">
        <f t="shared" si="8"/>
        <v>22</v>
      </c>
      <c r="B26" s="95" t="s">
        <v>869</v>
      </c>
      <c r="C26" s="96" t="s">
        <v>82</v>
      </c>
      <c r="D26" s="97" t="s">
        <v>870</v>
      </c>
      <c r="E26" s="57">
        <v>11</v>
      </c>
      <c r="F26" s="57">
        <v>3</v>
      </c>
      <c r="G26" s="68" t="str">
        <f>VLOOKUP(B26,'[11]Sheet1'!$B$10:$H$75,7,0)</f>
        <v>Giỏi</v>
      </c>
      <c r="H26" s="57">
        <f t="shared" si="2"/>
        <v>9</v>
      </c>
      <c r="I26" s="58">
        <f t="shared" si="0"/>
        <v>12</v>
      </c>
      <c r="J26" s="59">
        <v>25</v>
      </c>
      <c r="K26" s="58">
        <f t="shared" si="1"/>
        <v>25</v>
      </c>
      <c r="L26" s="59">
        <v>20</v>
      </c>
      <c r="M26" s="58">
        <f t="shared" si="3"/>
        <v>20</v>
      </c>
      <c r="N26" s="59">
        <v>25</v>
      </c>
      <c r="O26" s="58">
        <v>20</v>
      </c>
      <c r="P26" s="59">
        <v>5</v>
      </c>
      <c r="Q26" s="59"/>
      <c r="R26" s="59"/>
      <c r="S26" s="59">
        <f t="shared" si="4"/>
        <v>5</v>
      </c>
      <c r="T26" s="47">
        <f t="shared" si="5"/>
        <v>82</v>
      </c>
      <c r="U26" s="45"/>
      <c r="V26" s="101"/>
      <c r="W26" s="46">
        <f t="shared" si="6"/>
        <v>82</v>
      </c>
      <c r="X26" s="29" t="str">
        <f t="shared" si="7"/>
        <v>Tốt</v>
      </c>
      <c r="Y26" s="60"/>
    </row>
    <row r="27" spans="1:25" ht="16.5" customHeight="1">
      <c r="A27" s="61">
        <f t="shared" si="8"/>
        <v>23</v>
      </c>
      <c r="B27" s="95" t="s">
        <v>871</v>
      </c>
      <c r="C27" s="96" t="s">
        <v>698</v>
      </c>
      <c r="D27" s="97" t="s">
        <v>872</v>
      </c>
      <c r="E27" s="57">
        <v>11</v>
      </c>
      <c r="F27" s="57">
        <v>3</v>
      </c>
      <c r="G27" s="68" t="str">
        <f>VLOOKUP(B27,'[11]Sheet1'!$B$10:$H$75,7,0)</f>
        <v>Giỏi</v>
      </c>
      <c r="H27" s="57">
        <f t="shared" si="2"/>
        <v>9</v>
      </c>
      <c r="I27" s="58">
        <f t="shared" si="0"/>
        <v>12</v>
      </c>
      <c r="J27" s="59">
        <v>25</v>
      </c>
      <c r="K27" s="58">
        <f t="shared" si="1"/>
        <v>25</v>
      </c>
      <c r="L27" s="59">
        <v>20</v>
      </c>
      <c r="M27" s="58">
        <f t="shared" si="3"/>
        <v>20</v>
      </c>
      <c r="N27" s="59">
        <v>25</v>
      </c>
      <c r="O27" s="58">
        <v>20</v>
      </c>
      <c r="P27" s="59">
        <v>7</v>
      </c>
      <c r="Q27" s="59"/>
      <c r="R27" s="59"/>
      <c r="S27" s="59">
        <f t="shared" si="4"/>
        <v>7</v>
      </c>
      <c r="T27" s="47">
        <f t="shared" si="5"/>
        <v>84</v>
      </c>
      <c r="U27" s="100"/>
      <c r="V27" s="102"/>
      <c r="W27" s="46">
        <f t="shared" si="6"/>
        <v>84</v>
      </c>
      <c r="X27" s="29" t="str">
        <f t="shared" si="7"/>
        <v>Tốt</v>
      </c>
      <c r="Y27" s="60"/>
    </row>
    <row r="28" spans="1:25" ht="16.5" customHeight="1">
      <c r="A28" s="61">
        <f t="shared" si="8"/>
        <v>24</v>
      </c>
      <c r="B28" s="95" t="s">
        <v>873</v>
      </c>
      <c r="C28" s="96" t="s">
        <v>874</v>
      </c>
      <c r="D28" s="97" t="s">
        <v>51</v>
      </c>
      <c r="E28" s="57">
        <v>11</v>
      </c>
      <c r="F28" s="57">
        <v>3</v>
      </c>
      <c r="G28" s="68" t="str">
        <f>VLOOKUP(B28,'[11]Sheet1'!$B$10:$H$75,7,0)</f>
        <v>Khá</v>
      </c>
      <c r="H28" s="57">
        <f t="shared" si="2"/>
        <v>8</v>
      </c>
      <c r="I28" s="58">
        <f t="shared" si="0"/>
        <v>11</v>
      </c>
      <c r="J28" s="59">
        <v>25</v>
      </c>
      <c r="K28" s="58">
        <f t="shared" si="1"/>
        <v>25</v>
      </c>
      <c r="L28" s="59">
        <v>20</v>
      </c>
      <c r="M28" s="58">
        <f t="shared" si="3"/>
        <v>20</v>
      </c>
      <c r="N28" s="59">
        <v>25</v>
      </c>
      <c r="O28" s="58">
        <v>20</v>
      </c>
      <c r="P28" s="59"/>
      <c r="Q28" s="59"/>
      <c r="R28" s="59"/>
      <c r="S28" s="59">
        <f t="shared" si="4"/>
        <v>0</v>
      </c>
      <c r="T28" s="47">
        <f t="shared" si="5"/>
        <v>76</v>
      </c>
      <c r="U28" s="100"/>
      <c r="V28" s="102"/>
      <c r="W28" s="46">
        <f t="shared" si="6"/>
        <v>76</v>
      </c>
      <c r="X28" s="29" t="str">
        <f t="shared" si="7"/>
        <v>Khá</v>
      </c>
      <c r="Y28" s="62"/>
    </row>
    <row r="29" spans="1:25" ht="16.5" customHeight="1">
      <c r="A29" s="61">
        <f t="shared" si="8"/>
        <v>25</v>
      </c>
      <c r="B29" s="95" t="s">
        <v>875</v>
      </c>
      <c r="C29" s="96" t="s">
        <v>876</v>
      </c>
      <c r="D29" s="97" t="s">
        <v>77</v>
      </c>
      <c r="E29" s="57">
        <v>10</v>
      </c>
      <c r="F29" s="57">
        <v>3</v>
      </c>
      <c r="G29" s="68" t="str">
        <f>VLOOKUP(B29,'[11]Sheet1'!$B$10:$H$75,7,0)</f>
        <v>Khá</v>
      </c>
      <c r="H29" s="57">
        <f t="shared" si="2"/>
        <v>8</v>
      </c>
      <c r="I29" s="58">
        <f t="shared" si="0"/>
        <v>11</v>
      </c>
      <c r="J29" s="59">
        <v>25</v>
      </c>
      <c r="K29" s="58">
        <f t="shared" si="1"/>
        <v>25</v>
      </c>
      <c r="L29" s="59">
        <v>20</v>
      </c>
      <c r="M29" s="58">
        <f t="shared" si="3"/>
        <v>20</v>
      </c>
      <c r="N29" s="59">
        <v>25</v>
      </c>
      <c r="O29" s="58">
        <v>20</v>
      </c>
      <c r="P29" s="59"/>
      <c r="Q29" s="59"/>
      <c r="R29" s="59"/>
      <c r="S29" s="59">
        <f t="shared" si="4"/>
        <v>0</v>
      </c>
      <c r="T29" s="47">
        <f t="shared" si="5"/>
        <v>76</v>
      </c>
      <c r="U29" s="45"/>
      <c r="V29" s="101"/>
      <c r="W29" s="46">
        <f t="shared" si="6"/>
        <v>76</v>
      </c>
      <c r="X29" s="29" t="str">
        <f t="shared" si="7"/>
        <v>Khá</v>
      </c>
      <c r="Y29" s="94"/>
    </row>
    <row r="30" spans="1:25" ht="16.5" customHeight="1">
      <c r="A30" s="61">
        <f t="shared" si="8"/>
        <v>26</v>
      </c>
      <c r="B30" s="95" t="s">
        <v>877</v>
      </c>
      <c r="C30" s="96" t="s">
        <v>878</v>
      </c>
      <c r="D30" s="97" t="s">
        <v>52</v>
      </c>
      <c r="E30" s="57">
        <v>10</v>
      </c>
      <c r="F30" s="57">
        <v>3</v>
      </c>
      <c r="G30" s="68" t="str">
        <f>VLOOKUP(B30,'[11]Sheet1'!$B$10:$H$75,7,0)</f>
        <v>Yếu</v>
      </c>
      <c r="H30" s="57">
        <f t="shared" si="2"/>
        <v>3</v>
      </c>
      <c r="I30" s="58">
        <f t="shared" si="0"/>
        <v>6</v>
      </c>
      <c r="J30" s="59">
        <v>25</v>
      </c>
      <c r="K30" s="58">
        <f t="shared" si="1"/>
        <v>25</v>
      </c>
      <c r="L30" s="59">
        <v>20</v>
      </c>
      <c r="M30" s="58">
        <f t="shared" si="3"/>
        <v>20</v>
      </c>
      <c r="N30" s="59">
        <v>25</v>
      </c>
      <c r="O30" s="58">
        <v>20</v>
      </c>
      <c r="P30" s="59"/>
      <c r="Q30" s="59"/>
      <c r="R30" s="59"/>
      <c r="S30" s="59">
        <f t="shared" si="4"/>
        <v>0</v>
      </c>
      <c r="T30" s="47">
        <f t="shared" si="5"/>
        <v>71</v>
      </c>
      <c r="U30" s="45">
        <v>10</v>
      </c>
      <c r="V30" s="101"/>
      <c r="W30" s="46">
        <f t="shared" si="6"/>
        <v>61</v>
      </c>
      <c r="X30" s="29" t="str">
        <f t="shared" si="7"/>
        <v>TB</v>
      </c>
      <c r="Y30" s="60" t="s">
        <v>332</v>
      </c>
    </row>
    <row r="31" spans="1:25" ht="16.5" customHeight="1">
      <c r="A31" s="61">
        <f t="shared" si="8"/>
        <v>27</v>
      </c>
      <c r="B31" s="95" t="s">
        <v>879</v>
      </c>
      <c r="C31" s="96" t="s">
        <v>58</v>
      </c>
      <c r="D31" s="97" t="s">
        <v>52</v>
      </c>
      <c r="E31" s="57">
        <v>9</v>
      </c>
      <c r="F31" s="57">
        <v>3</v>
      </c>
      <c r="G31" s="68" t="str">
        <f>VLOOKUP(B31,'[11]Sheet1'!$B$10:$H$75,7,0)</f>
        <v>Trung bình</v>
      </c>
      <c r="H31" s="57">
        <f t="shared" si="2"/>
        <v>5</v>
      </c>
      <c r="I31" s="58">
        <f t="shared" si="0"/>
        <v>8</v>
      </c>
      <c r="J31" s="59">
        <v>25</v>
      </c>
      <c r="K31" s="58">
        <f t="shared" si="1"/>
        <v>25</v>
      </c>
      <c r="L31" s="59">
        <v>20</v>
      </c>
      <c r="M31" s="58">
        <f t="shared" si="3"/>
        <v>20</v>
      </c>
      <c r="N31" s="59">
        <v>25</v>
      </c>
      <c r="O31" s="58">
        <v>20</v>
      </c>
      <c r="P31" s="59"/>
      <c r="Q31" s="59"/>
      <c r="R31" s="59"/>
      <c r="S31" s="59">
        <f t="shared" si="4"/>
        <v>0</v>
      </c>
      <c r="T31" s="47">
        <f t="shared" si="5"/>
        <v>73</v>
      </c>
      <c r="U31" s="100">
        <v>10</v>
      </c>
      <c r="V31" s="102">
        <v>10</v>
      </c>
      <c r="W31" s="46">
        <f t="shared" si="6"/>
        <v>53</v>
      </c>
      <c r="X31" s="29" t="str">
        <f t="shared" si="7"/>
        <v>TB</v>
      </c>
      <c r="Y31" s="62" t="s">
        <v>332</v>
      </c>
    </row>
    <row r="32" spans="1:25" ht="16.5" customHeight="1">
      <c r="A32" s="61">
        <f t="shared" si="8"/>
        <v>28</v>
      </c>
      <c r="B32" s="95" t="s">
        <v>880</v>
      </c>
      <c r="C32" s="96" t="s">
        <v>129</v>
      </c>
      <c r="D32" s="97" t="s">
        <v>52</v>
      </c>
      <c r="E32" s="57">
        <v>10</v>
      </c>
      <c r="F32" s="57">
        <v>3</v>
      </c>
      <c r="G32" s="68" t="str">
        <f>VLOOKUP(B32,'[11]Sheet1'!$B$10:$H$75,7,0)</f>
        <v>Trung bình</v>
      </c>
      <c r="H32" s="57">
        <f t="shared" si="2"/>
        <v>5</v>
      </c>
      <c r="I32" s="58">
        <f t="shared" si="0"/>
        <v>8</v>
      </c>
      <c r="J32" s="59">
        <v>25</v>
      </c>
      <c r="K32" s="58">
        <f t="shared" si="1"/>
        <v>25</v>
      </c>
      <c r="L32" s="59">
        <v>20</v>
      </c>
      <c r="M32" s="58">
        <f t="shared" si="3"/>
        <v>20</v>
      </c>
      <c r="N32" s="59">
        <v>25</v>
      </c>
      <c r="O32" s="58">
        <v>20</v>
      </c>
      <c r="P32" s="59"/>
      <c r="Q32" s="59"/>
      <c r="R32" s="59"/>
      <c r="S32" s="59">
        <f t="shared" si="4"/>
        <v>0</v>
      </c>
      <c r="T32" s="47">
        <f t="shared" si="5"/>
        <v>73</v>
      </c>
      <c r="U32" s="45"/>
      <c r="V32" s="101">
        <v>10</v>
      </c>
      <c r="W32" s="46">
        <f t="shared" si="6"/>
        <v>63</v>
      </c>
      <c r="X32" s="29" t="str">
        <f t="shared" si="7"/>
        <v>TB</v>
      </c>
      <c r="Y32" s="62"/>
    </row>
    <row r="33" spans="1:25" ht="16.5" customHeight="1">
      <c r="A33" s="61">
        <f t="shared" si="8"/>
        <v>29</v>
      </c>
      <c r="B33" s="95" t="s">
        <v>881</v>
      </c>
      <c r="C33" s="96" t="s">
        <v>882</v>
      </c>
      <c r="D33" s="97" t="s">
        <v>52</v>
      </c>
      <c r="E33" s="57">
        <v>10</v>
      </c>
      <c r="F33" s="57">
        <v>3</v>
      </c>
      <c r="G33" s="68" t="str">
        <f>VLOOKUP(B33,'[11]Sheet1'!$B$10:$H$75,7,0)</f>
        <v>Trung bình</v>
      </c>
      <c r="H33" s="57">
        <f t="shared" si="2"/>
        <v>5</v>
      </c>
      <c r="I33" s="58">
        <f t="shared" si="0"/>
        <v>8</v>
      </c>
      <c r="J33" s="59">
        <v>25</v>
      </c>
      <c r="K33" s="58">
        <f t="shared" si="1"/>
        <v>25</v>
      </c>
      <c r="L33" s="59">
        <v>20</v>
      </c>
      <c r="M33" s="58">
        <f t="shared" si="3"/>
        <v>20</v>
      </c>
      <c r="N33" s="59">
        <v>25</v>
      </c>
      <c r="O33" s="58">
        <v>20</v>
      </c>
      <c r="P33" s="59"/>
      <c r="Q33" s="59"/>
      <c r="R33" s="59"/>
      <c r="S33" s="59">
        <f t="shared" si="4"/>
        <v>0</v>
      </c>
      <c r="T33" s="47">
        <f t="shared" si="5"/>
        <v>73</v>
      </c>
      <c r="U33" s="100"/>
      <c r="V33" s="102"/>
      <c r="W33" s="46">
        <f t="shared" si="6"/>
        <v>73</v>
      </c>
      <c r="X33" s="29" t="str">
        <f t="shared" si="7"/>
        <v>Khá</v>
      </c>
      <c r="Y33" s="60"/>
    </row>
    <row r="34" spans="1:25" ht="16.5" customHeight="1">
      <c r="A34" s="61">
        <f t="shared" si="8"/>
        <v>30</v>
      </c>
      <c r="B34" s="95" t="s">
        <v>883</v>
      </c>
      <c r="C34" s="96" t="s">
        <v>198</v>
      </c>
      <c r="D34" s="97" t="s">
        <v>78</v>
      </c>
      <c r="E34" s="57">
        <v>9</v>
      </c>
      <c r="F34" s="57">
        <v>3</v>
      </c>
      <c r="G34" s="68" t="str">
        <f>VLOOKUP(B34,'[11]Sheet1'!$B$10:$H$75,7,0)</f>
        <v>Trung bình</v>
      </c>
      <c r="H34" s="57">
        <f t="shared" si="2"/>
        <v>5</v>
      </c>
      <c r="I34" s="58">
        <f t="shared" si="0"/>
        <v>8</v>
      </c>
      <c r="J34" s="59">
        <v>25</v>
      </c>
      <c r="K34" s="58">
        <f t="shared" si="1"/>
        <v>25</v>
      </c>
      <c r="L34" s="59">
        <v>20</v>
      </c>
      <c r="M34" s="58">
        <f t="shared" si="3"/>
        <v>20</v>
      </c>
      <c r="N34" s="59">
        <v>25</v>
      </c>
      <c r="O34" s="58">
        <v>20</v>
      </c>
      <c r="P34" s="59"/>
      <c r="Q34" s="59"/>
      <c r="R34" s="59"/>
      <c r="S34" s="59">
        <f t="shared" si="4"/>
        <v>0</v>
      </c>
      <c r="T34" s="47">
        <f t="shared" si="5"/>
        <v>73</v>
      </c>
      <c r="U34" s="45"/>
      <c r="V34" s="101"/>
      <c r="W34" s="46">
        <f t="shared" si="6"/>
        <v>73</v>
      </c>
      <c r="X34" s="29" t="str">
        <f t="shared" si="7"/>
        <v>Khá</v>
      </c>
      <c r="Y34" s="62"/>
    </row>
    <row r="35" spans="1:25" ht="16.5" customHeight="1">
      <c r="A35" s="61">
        <f t="shared" si="8"/>
        <v>31</v>
      </c>
      <c r="B35" s="95" t="s">
        <v>884</v>
      </c>
      <c r="C35" s="96" t="s">
        <v>859</v>
      </c>
      <c r="D35" s="97" t="s">
        <v>78</v>
      </c>
      <c r="E35" s="57">
        <v>9</v>
      </c>
      <c r="F35" s="57">
        <v>3</v>
      </c>
      <c r="G35" s="68" t="str">
        <f>VLOOKUP(B35,'[11]Sheet1'!$B$10:$H$75,7,0)</f>
        <v>Yếu</v>
      </c>
      <c r="H35" s="57">
        <f t="shared" si="2"/>
        <v>3</v>
      </c>
      <c r="I35" s="58">
        <f t="shared" si="0"/>
        <v>6</v>
      </c>
      <c r="J35" s="59">
        <v>25</v>
      </c>
      <c r="K35" s="58">
        <f t="shared" si="1"/>
        <v>25</v>
      </c>
      <c r="L35" s="59">
        <v>20</v>
      </c>
      <c r="M35" s="58">
        <f t="shared" si="3"/>
        <v>20</v>
      </c>
      <c r="N35" s="59">
        <v>25</v>
      </c>
      <c r="O35" s="58">
        <v>20</v>
      </c>
      <c r="P35" s="59"/>
      <c r="Q35" s="59"/>
      <c r="R35" s="59"/>
      <c r="S35" s="59">
        <f t="shared" si="4"/>
        <v>0</v>
      </c>
      <c r="T35" s="47">
        <f t="shared" si="5"/>
        <v>71</v>
      </c>
      <c r="U35" s="45">
        <v>10</v>
      </c>
      <c r="V35" s="101">
        <v>10</v>
      </c>
      <c r="W35" s="46">
        <f t="shared" si="6"/>
        <v>51</v>
      </c>
      <c r="X35" s="29" t="str">
        <f t="shared" si="7"/>
        <v>TB</v>
      </c>
      <c r="Y35" s="62" t="s">
        <v>332</v>
      </c>
    </row>
    <row r="36" spans="1:25" ht="16.5" customHeight="1">
      <c r="A36" s="61">
        <f t="shared" si="8"/>
        <v>32</v>
      </c>
      <c r="B36" s="95" t="s">
        <v>885</v>
      </c>
      <c r="C36" s="96" t="s">
        <v>886</v>
      </c>
      <c r="D36" s="97" t="s">
        <v>887</v>
      </c>
      <c r="E36" s="57">
        <v>10</v>
      </c>
      <c r="F36" s="57">
        <v>3</v>
      </c>
      <c r="G36" s="68" t="str">
        <f>VLOOKUP(B36,'[11]Sheet1'!$B$10:$H$75,7,0)</f>
        <v>Khá</v>
      </c>
      <c r="H36" s="57">
        <f t="shared" si="2"/>
        <v>8</v>
      </c>
      <c r="I36" s="58">
        <f t="shared" si="0"/>
        <v>11</v>
      </c>
      <c r="J36" s="59">
        <v>25</v>
      </c>
      <c r="K36" s="58">
        <f t="shared" si="1"/>
        <v>25</v>
      </c>
      <c r="L36" s="59">
        <v>20</v>
      </c>
      <c r="M36" s="58">
        <f t="shared" si="3"/>
        <v>20</v>
      </c>
      <c r="N36" s="59">
        <v>25</v>
      </c>
      <c r="O36" s="58">
        <v>20</v>
      </c>
      <c r="P36" s="59"/>
      <c r="Q36" s="59"/>
      <c r="R36" s="59"/>
      <c r="S36" s="59">
        <f t="shared" si="4"/>
        <v>0</v>
      </c>
      <c r="T36" s="47">
        <f t="shared" si="5"/>
        <v>76</v>
      </c>
      <c r="U36" s="45"/>
      <c r="V36" s="101">
        <v>10</v>
      </c>
      <c r="W36" s="46">
        <f t="shared" si="6"/>
        <v>66</v>
      </c>
      <c r="X36" s="29" t="str">
        <f t="shared" si="7"/>
        <v>Khá</v>
      </c>
      <c r="Y36" s="60"/>
    </row>
    <row r="37" spans="1:25" ht="16.5" customHeight="1">
      <c r="A37" s="61">
        <f t="shared" si="8"/>
        <v>33</v>
      </c>
      <c r="B37" s="95" t="s">
        <v>888</v>
      </c>
      <c r="C37" s="96" t="s">
        <v>889</v>
      </c>
      <c r="D37" s="97" t="s">
        <v>461</v>
      </c>
      <c r="E37" s="57">
        <v>10</v>
      </c>
      <c r="F37" s="57">
        <v>3</v>
      </c>
      <c r="G37" s="68" t="str">
        <f>VLOOKUP(B37,'[11]Sheet1'!$B$10:$H$75,7,0)</f>
        <v>Khá</v>
      </c>
      <c r="H37" s="57">
        <f t="shared" si="2"/>
        <v>8</v>
      </c>
      <c r="I37" s="75">
        <f t="shared" si="0"/>
        <v>11</v>
      </c>
      <c r="J37" s="59">
        <v>25</v>
      </c>
      <c r="K37" s="75">
        <f t="shared" si="1"/>
        <v>25</v>
      </c>
      <c r="L37" s="59">
        <v>20</v>
      </c>
      <c r="M37" s="75">
        <f t="shared" si="3"/>
        <v>20</v>
      </c>
      <c r="N37" s="59">
        <v>25</v>
      </c>
      <c r="O37" s="58">
        <v>20</v>
      </c>
      <c r="P37" s="76"/>
      <c r="Q37" s="76"/>
      <c r="R37" s="76"/>
      <c r="S37" s="59">
        <f t="shared" si="4"/>
        <v>0</v>
      </c>
      <c r="T37" s="77">
        <f t="shared" si="5"/>
        <v>76</v>
      </c>
      <c r="U37" s="78"/>
      <c r="V37" s="104"/>
      <c r="W37" s="46">
        <f t="shared" si="6"/>
        <v>76</v>
      </c>
      <c r="X37" s="29" t="str">
        <f t="shared" si="7"/>
        <v>Khá</v>
      </c>
      <c r="Y37" s="60"/>
    </row>
    <row r="38" spans="1:25" ht="16.5" customHeight="1">
      <c r="A38" s="61">
        <f t="shared" si="8"/>
        <v>34</v>
      </c>
      <c r="B38" s="95" t="s">
        <v>890</v>
      </c>
      <c r="C38" s="96" t="s">
        <v>891</v>
      </c>
      <c r="D38" s="97" t="s">
        <v>892</v>
      </c>
      <c r="E38" s="57">
        <v>11</v>
      </c>
      <c r="F38" s="57">
        <v>3</v>
      </c>
      <c r="G38" s="68" t="str">
        <f>VLOOKUP(B38,'[11]Sheet1'!$B$10:$H$75,7,0)</f>
        <v>Giỏi</v>
      </c>
      <c r="H38" s="57">
        <f t="shared" si="2"/>
        <v>9</v>
      </c>
      <c r="I38" s="58">
        <f t="shared" si="0"/>
        <v>12</v>
      </c>
      <c r="J38" s="59">
        <v>25</v>
      </c>
      <c r="K38" s="58">
        <f t="shared" si="1"/>
        <v>25</v>
      </c>
      <c r="L38" s="59">
        <v>20</v>
      </c>
      <c r="M38" s="58">
        <f t="shared" si="3"/>
        <v>20</v>
      </c>
      <c r="N38" s="59">
        <v>25</v>
      </c>
      <c r="O38" s="58">
        <v>20</v>
      </c>
      <c r="P38" s="59">
        <v>10</v>
      </c>
      <c r="Q38" s="59"/>
      <c r="R38" s="59"/>
      <c r="S38" s="59">
        <f t="shared" si="4"/>
        <v>10</v>
      </c>
      <c r="T38" s="47">
        <f t="shared" si="5"/>
        <v>87</v>
      </c>
      <c r="U38" s="100"/>
      <c r="V38" s="102"/>
      <c r="W38" s="46">
        <f t="shared" si="6"/>
        <v>87</v>
      </c>
      <c r="X38" s="29" t="str">
        <f t="shared" si="7"/>
        <v>Tốt</v>
      </c>
      <c r="Y38" s="60"/>
    </row>
    <row r="39" spans="1:25" ht="16.5" customHeight="1">
      <c r="A39" s="61">
        <f t="shared" si="8"/>
        <v>35</v>
      </c>
      <c r="B39" s="95" t="s">
        <v>893</v>
      </c>
      <c r="C39" s="96" t="s">
        <v>206</v>
      </c>
      <c r="D39" s="97" t="s">
        <v>86</v>
      </c>
      <c r="E39" s="57">
        <v>10</v>
      </c>
      <c r="F39" s="57">
        <v>3</v>
      </c>
      <c r="G39" s="68" t="str">
        <f>VLOOKUP(B39,'[11]Sheet1'!$B$10:$H$75,7,0)</f>
        <v>Khá</v>
      </c>
      <c r="H39" s="57">
        <f t="shared" si="2"/>
        <v>8</v>
      </c>
      <c r="I39" s="58">
        <f t="shared" si="0"/>
        <v>11</v>
      </c>
      <c r="J39" s="59">
        <v>25</v>
      </c>
      <c r="K39" s="58">
        <f t="shared" si="1"/>
        <v>25</v>
      </c>
      <c r="L39" s="59">
        <v>20</v>
      </c>
      <c r="M39" s="58">
        <f t="shared" si="3"/>
        <v>20</v>
      </c>
      <c r="N39" s="59">
        <v>25</v>
      </c>
      <c r="O39" s="58">
        <v>20</v>
      </c>
      <c r="P39" s="59"/>
      <c r="Q39" s="59"/>
      <c r="R39" s="59"/>
      <c r="S39" s="59">
        <f t="shared" si="4"/>
        <v>0</v>
      </c>
      <c r="T39" s="47">
        <f t="shared" si="5"/>
        <v>76</v>
      </c>
      <c r="U39" s="45"/>
      <c r="V39" s="101"/>
      <c r="W39" s="46">
        <f t="shared" si="6"/>
        <v>76</v>
      </c>
      <c r="X39" s="29" t="str">
        <f t="shared" si="7"/>
        <v>Khá</v>
      </c>
      <c r="Y39" s="60"/>
    </row>
    <row r="40" spans="1:25" ht="16.5" customHeight="1">
      <c r="A40" s="61">
        <f t="shared" si="8"/>
        <v>36</v>
      </c>
      <c r="B40" s="95" t="s">
        <v>894</v>
      </c>
      <c r="C40" s="96" t="s">
        <v>500</v>
      </c>
      <c r="D40" s="97" t="s">
        <v>102</v>
      </c>
      <c r="E40" s="57">
        <v>19</v>
      </c>
      <c r="F40" s="57">
        <v>3</v>
      </c>
      <c r="G40" s="68" t="str">
        <f>VLOOKUP(B40,'[11]Sheet1'!$B$10:$H$75,7,0)</f>
        <v>Xuất sắc</v>
      </c>
      <c r="H40" s="57">
        <f t="shared" si="2"/>
        <v>10</v>
      </c>
      <c r="I40" s="58">
        <f t="shared" si="0"/>
        <v>13</v>
      </c>
      <c r="J40" s="59">
        <v>25</v>
      </c>
      <c r="K40" s="58">
        <f t="shared" si="1"/>
        <v>25</v>
      </c>
      <c r="L40" s="59">
        <v>20</v>
      </c>
      <c r="M40" s="58">
        <f t="shared" si="3"/>
        <v>20</v>
      </c>
      <c r="N40" s="59">
        <v>25</v>
      </c>
      <c r="O40" s="58">
        <v>20</v>
      </c>
      <c r="P40" s="59">
        <v>7</v>
      </c>
      <c r="Q40" s="59"/>
      <c r="R40" s="59"/>
      <c r="S40" s="59">
        <f t="shared" si="4"/>
        <v>7</v>
      </c>
      <c r="T40" s="47">
        <f t="shared" si="5"/>
        <v>85</v>
      </c>
      <c r="U40" s="100"/>
      <c r="V40" s="102"/>
      <c r="W40" s="46">
        <f t="shared" si="6"/>
        <v>85</v>
      </c>
      <c r="X40" s="29" t="str">
        <f t="shared" si="7"/>
        <v>Tốt</v>
      </c>
      <c r="Y40" s="60"/>
    </row>
    <row r="41" spans="1:25" ht="16.5" customHeight="1">
      <c r="A41" s="61">
        <f t="shared" si="8"/>
        <v>37</v>
      </c>
      <c r="B41" s="95" t="s">
        <v>895</v>
      </c>
      <c r="C41" s="96" t="s">
        <v>896</v>
      </c>
      <c r="D41" s="97" t="s">
        <v>62</v>
      </c>
      <c r="E41" s="57">
        <v>0</v>
      </c>
      <c r="F41" s="57">
        <v>3</v>
      </c>
      <c r="G41" s="68" t="str">
        <f>VLOOKUP(B41,'[11]Sheet1'!$B$10:$H$75,7,0)</f>
        <v>Yếu</v>
      </c>
      <c r="H41" s="57">
        <f t="shared" si="2"/>
        <v>3</v>
      </c>
      <c r="I41" s="58">
        <f t="shared" si="0"/>
        <v>6</v>
      </c>
      <c r="J41" s="59">
        <v>0</v>
      </c>
      <c r="K41" s="58">
        <f t="shared" si="1"/>
        <v>0</v>
      </c>
      <c r="L41" s="59">
        <v>0</v>
      </c>
      <c r="M41" s="58">
        <f t="shared" si="3"/>
        <v>0</v>
      </c>
      <c r="N41" s="59"/>
      <c r="O41" s="58"/>
      <c r="P41" s="59"/>
      <c r="Q41" s="59"/>
      <c r="R41" s="59"/>
      <c r="S41" s="59">
        <f t="shared" si="4"/>
        <v>0</v>
      </c>
      <c r="T41" s="47">
        <f t="shared" si="5"/>
        <v>6</v>
      </c>
      <c r="U41" s="45"/>
      <c r="V41" s="101"/>
      <c r="W41" s="46">
        <f t="shared" si="6"/>
        <v>6</v>
      </c>
      <c r="X41" s="29" t="str">
        <f t="shared" si="7"/>
        <v>Kém</v>
      </c>
      <c r="Y41" s="60"/>
    </row>
    <row r="42" spans="1:25" ht="16.5" customHeight="1">
      <c r="A42" s="61">
        <f t="shared" si="8"/>
        <v>38</v>
      </c>
      <c r="B42" s="95" t="s">
        <v>897</v>
      </c>
      <c r="C42" s="96" t="s">
        <v>55</v>
      </c>
      <c r="D42" s="97" t="s">
        <v>99</v>
      </c>
      <c r="E42" s="57">
        <v>8</v>
      </c>
      <c r="F42" s="57">
        <v>3</v>
      </c>
      <c r="G42" s="68" t="str">
        <f>VLOOKUP(B42,'[11]Sheet1'!$B$10:$H$75,7,0)</f>
        <v>Trung bình</v>
      </c>
      <c r="H42" s="57">
        <f t="shared" si="2"/>
        <v>5</v>
      </c>
      <c r="I42" s="58">
        <f t="shared" si="0"/>
        <v>8</v>
      </c>
      <c r="J42" s="59">
        <v>25</v>
      </c>
      <c r="K42" s="58">
        <f t="shared" si="1"/>
        <v>25</v>
      </c>
      <c r="L42" s="59">
        <v>20</v>
      </c>
      <c r="M42" s="58">
        <f t="shared" si="3"/>
        <v>20</v>
      </c>
      <c r="N42" s="59">
        <v>25</v>
      </c>
      <c r="O42" s="58">
        <v>20</v>
      </c>
      <c r="P42" s="59"/>
      <c r="Q42" s="59"/>
      <c r="R42" s="59"/>
      <c r="S42" s="59">
        <f t="shared" si="4"/>
        <v>0</v>
      </c>
      <c r="T42" s="47">
        <f t="shared" si="5"/>
        <v>73</v>
      </c>
      <c r="U42" s="45"/>
      <c r="V42" s="101">
        <v>10</v>
      </c>
      <c r="W42" s="46">
        <f t="shared" si="6"/>
        <v>63</v>
      </c>
      <c r="X42" s="29" t="str">
        <f t="shared" si="7"/>
        <v>TB</v>
      </c>
      <c r="Y42" s="60"/>
    </row>
    <row r="43" spans="1:25" ht="16.5" customHeight="1">
      <c r="A43" s="61">
        <f t="shared" si="8"/>
        <v>39</v>
      </c>
      <c r="B43" s="95" t="s">
        <v>898</v>
      </c>
      <c r="C43" s="96" t="s">
        <v>206</v>
      </c>
      <c r="D43" s="97" t="s">
        <v>99</v>
      </c>
      <c r="E43" s="57">
        <v>0</v>
      </c>
      <c r="F43" s="57">
        <v>3</v>
      </c>
      <c r="G43" s="68" t="str">
        <f>VLOOKUP(B43,'[11]Sheet1'!$B$10:$H$75,7,0)</f>
        <v>Yếu</v>
      </c>
      <c r="H43" s="57">
        <f t="shared" si="2"/>
        <v>3</v>
      </c>
      <c r="I43" s="58">
        <f t="shared" si="0"/>
        <v>6</v>
      </c>
      <c r="J43" s="59">
        <v>0</v>
      </c>
      <c r="K43" s="58">
        <f t="shared" si="1"/>
        <v>0</v>
      </c>
      <c r="L43" s="59">
        <v>0</v>
      </c>
      <c r="M43" s="58">
        <f t="shared" si="3"/>
        <v>0</v>
      </c>
      <c r="N43" s="59"/>
      <c r="O43" s="58">
        <v>0</v>
      </c>
      <c r="P43" s="59"/>
      <c r="Q43" s="59"/>
      <c r="R43" s="59"/>
      <c r="S43" s="59">
        <f t="shared" si="4"/>
        <v>0</v>
      </c>
      <c r="T43" s="47">
        <f t="shared" si="5"/>
        <v>6</v>
      </c>
      <c r="U43" s="100">
        <v>10</v>
      </c>
      <c r="V43" s="102">
        <v>10</v>
      </c>
      <c r="W43" s="46">
        <f t="shared" si="6"/>
        <v>-14</v>
      </c>
      <c r="X43" s="29" t="str">
        <f t="shared" si="7"/>
        <v>Kém</v>
      </c>
      <c r="Y43" s="60" t="s">
        <v>332</v>
      </c>
    </row>
    <row r="44" spans="1:25" ht="16.5" customHeight="1">
      <c r="A44" s="61">
        <f t="shared" si="8"/>
        <v>40</v>
      </c>
      <c r="B44" s="95" t="s">
        <v>899</v>
      </c>
      <c r="C44" s="96" t="s">
        <v>839</v>
      </c>
      <c r="D44" s="97" t="s">
        <v>99</v>
      </c>
      <c r="E44" s="57">
        <v>9</v>
      </c>
      <c r="F44" s="57">
        <v>3</v>
      </c>
      <c r="G44" s="68" t="str">
        <f>VLOOKUP(B44,'[11]Sheet1'!$B$10:$H$75,7,0)</f>
        <v>Khá</v>
      </c>
      <c r="H44" s="57">
        <f t="shared" si="2"/>
        <v>8</v>
      </c>
      <c r="I44" s="58">
        <f t="shared" si="0"/>
        <v>11</v>
      </c>
      <c r="J44" s="59">
        <v>25</v>
      </c>
      <c r="K44" s="58">
        <f t="shared" si="1"/>
        <v>25</v>
      </c>
      <c r="L44" s="59">
        <v>20</v>
      </c>
      <c r="M44" s="58">
        <f t="shared" si="3"/>
        <v>20</v>
      </c>
      <c r="N44" s="59">
        <v>25</v>
      </c>
      <c r="O44" s="58">
        <v>20</v>
      </c>
      <c r="P44" s="59"/>
      <c r="Q44" s="59"/>
      <c r="R44" s="59"/>
      <c r="S44" s="59">
        <f t="shared" si="4"/>
        <v>0</v>
      </c>
      <c r="T44" s="47">
        <f t="shared" si="5"/>
        <v>76</v>
      </c>
      <c r="U44" s="100">
        <v>10</v>
      </c>
      <c r="V44" s="102">
        <v>10</v>
      </c>
      <c r="W44" s="46">
        <f t="shared" si="6"/>
        <v>56</v>
      </c>
      <c r="X44" s="29" t="str">
        <f t="shared" si="7"/>
        <v>TB</v>
      </c>
      <c r="Y44" s="60" t="s">
        <v>332</v>
      </c>
    </row>
    <row r="45" spans="1:25" ht="16.5" customHeight="1">
      <c r="A45" s="61">
        <f t="shared" si="8"/>
        <v>41</v>
      </c>
      <c r="B45" s="95" t="s">
        <v>900</v>
      </c>
      <c r="C45" s="96" t="s">
        <v>901</v>
      </c>
      <c r="D45" s="97" t="s">
        <v>7</v>
      </c>
      <c r="E45" s="57">
        <v>10</v>
      </c>
      <c r="F45" s="57">
        <v>3</v>
      </c>
      <c r="G45" s="68" t="str">
        <f>VLOOKUP(B45,'[11]Sheet1'!$B$10:$H$75,7,0)</f>
        <v>Khá</v>
      </c>
      <c r="H45" s="57">
        <f t="shared" si="2"/>
        <v>8</v>
      </c>
      <c r="I45" s="58">
        <f t="shared" si="0"/>
        <v>11</v>
      </c>
      <c r="J45" s="59">
        <v>25</v>
      </c>
      <c r="K45" s="58">
        <f t="shared" si="1"/>
        <v>25</v>
      </c>
      <c r="L45" s="59">
        <v>20</v>
      </c>
      <c r="M45" s="58">
        <f t="shared" si="3"/>
        <v>20</v>
      </c>
      <c r="N45" s="59">
        <v>25</v>
      </c>
      <c r="O45" s="58">
        <v>20</v>
      </c>
      <c r="P45" s="59"/>
      <c r="Q45" s="59"/>
      <c r="R45" s="59"/>
      <c r="S45" s="59">
        <f t="shared" si="4"/>
        <v>0</v>
      </c>
      <c r="T45" s="47">
        <f t="shared" si="5"/>
        <v>76</v>
      </c>
      <c r="U45" s="100"/>
      <c r="V45" s="102">
        <v>10</v>
      </c>
      <c r="W45" s="46">
        <f t="shared" si="6"/>
        <v>66</v>
      </c>
      <c r="X45" s="29" t="str">
        <f t="shared" si="7"/>
        <v>Khá</v>
      </c>
      <c r="Y45" s="60"/>
    </row>
    <row r="46" spans="1:25" ht="16.5" customHeight="1">
      <c r="A46" s="61">
        <f t="shared" si="8"/>
        <v>42</v>
      </c>
      <c r="B46" s="95" t="s">
        <v>902</v>
      </c>
      <c r="C46" s="96" t="s">
        <v>903</v>
      </c>
      <c r="D46" s="97" t="s">
        <v>7</v>
      </c>
      <c r="E46" s="57">
        <v>10</v>
      </c>
      <c r="F46" s="57">
        <v>3</v>
      </c>
      <c r="G46" s="68" t="str">
        <f>VLOOKUP(B46,'[11]Sheet1'!$B$10:$H$75,7,0)</f>
        <v>Trung bình</v>
      </c>
      <c r="H46" s="57">
        <f t="shared" si="2"/>
        <v>5</v>
      </c>
      <c r="I46" s="58">
        <f t="shared" si="0"/>
        <v>8</v>
      </c>
      <c r="J46" s="59">
        <v>25</v>
      </c>
      <c r="K46" s="58">
        <f t="shared" si="1"/>
        <v>25</v>
      </c>
      <c r="L46" s="59">
        <v>20</v>
      </c>
      <c r="M46" s="58">
        <f t="shared" si="3"/>
        <v>20</v>
      </c>
      <c r="N46" s="59">
        <v>25</v>
      </c>
      <c r="O46" s="58">
        <v>20</v>
      </c>
      <c r="P46" s="59"/>
      <c r="Q46" s="59"/>
      <c r="R46" s="59"/>
      <c r="S46" s="59">
        <f t="shared" si="4"/>
        <v>0</v>
      </c>
      <c r="T46" s="47">
        <f t="shared" si="5"/>
        <v>73</v>
      </c>
      <c r="U46" s="100"/>
      <c r="V46" s="102"/>
      <c r="W46" s="46">
        <f t="shared" si="6"/>
        <v>73</v>
      </c>
      <c r="X46" s="29" t="str">
        <f t="shared" si="7"/>
        <v>Khá</v>
      </c>
      <c r="Y46" s="60"/>
    </row>
    <row r="47" spans="1:25" ht="16.5" customHeight="1">
      <c r="A47" s="61">
        <f t="shared" si="8"/>
        <v>43</v>
      </c>
      <c r="B47" s="95" t="s">
        <v>904</v>
      </c>
      <c r="C47" s="96" t="s">
        <v>905</v>
      </c>
      <c r="D47" s="97" t="s">
        <v>906</v>
      </c>
      <c r="E47" s="57">
        <v>10</v>
      </c>
      <c r="F47" s="57">
        <v>3</v>
      </c>
      <c r="G47" s="68" t="str">
        <f>VLOOKUP(B47,'[11]Sheet1'!$B$10:$H$75,7,0)</f>
        <v>Khá</v>
      </c>
      <c r="H47" s="57">
        <f t="shared" si="2"/>
        <v>8</v>
      </c>
      <c r="I47" s="58">
        <f t="shared" si="0"/>
        <v>11</v>
      </c>
      <c r="J47" s="59">
        <v>25</v>
      </c>
      <c r="K47" s="58">
        <f t="shared" si="1"/>
        <v>25</v>
      </c>
      <c r="L47" s="59">
        <v>20</v>
      </c>
      <c r="M47" s="58">
        <f t="shared" si="3"/>
        <v>20</v>
      </c>
      <c r="N47" s="59">
        <v>25</v>
      </c>
      <c r="O47" s="58">
        <v>20</v>
      </c>
      <c r="P47" s="59"/>
      <c r="Q47" s="59"/>
      <c r="R47" s="59"/>
      <c r="S47" s="59">
        <f t="shared" si="4"/>
        <v>0</v>
      </c>
      <c r="T47" s="47">
        <f t="shared" si="5"/>
        <v>76</v>
      </c>
      <c r="U47" s="45"/>
      <c r="V47" s="101">
        <v>10</v>
      </c>
      <c r="W47" s="46">
        <f t="shared" si="6"/>
        <v>66</v>
      </c>
      <c r="X47" s="29" t="str">
        <f t="shared" si="7"/>
        <v>Khá</v>
      </c>
      <c r="Y47" s="60"/>
    </row>
    <row r="48" spans="1:25" ht="16.5" customHeight="1">
      <c r="A48" s="61">
        <f t="shared" si="8"/>
        <v>44</v>
      </c>
      <c r="B48" s="95" t="s">
        <v>907</v>
      </c>
      <c r="C48" s="96" t="s">
        <v>908</v>
      </c>
      <c r="D48" s="97" t="s">
        <v>909</v>
      </c>
      <c r="E48" s="57">
        <v>11</v>
      </c>
      <c r="F48" s="57">
        <v>3</v>
      </c>
      <c r="G48" s="68" t="str">
        <f>VLOOKUP(B48,'[11]Sheet1'!$B$10:$H$75,7,0)</f>
        <v>Khá</v>
      </c>
      <c r="H48" s="57">
        <f t="shared" si="2"/>
        <v>8</v>
      </c>
      <c r="I48" s="58">
        <f t="shared" si="0"/>
        <v>11</v>
      </c>
      <c r="J48" s="59">
        <v>25</v>
      </c>
      <c r="K48" s="58">
        <f t="shared" si="1"/>
        <v>25</v>
      </c>
      <c r="L48" s="59">
        <v>20</v>
      </c>
      <c r="M48" s="58">
        <f t="shared" si="3"/>
        <v>20</v>
      </c>
      <c r="N48" s="59">
        <v>25</v>
      </c>
      <c r="O48" s="58">
        <v>20</v>
      </c>
      <c r="P48" s="59">
        <v>2</v>
      </c>
      <c r="Q48" s="59"/>
      <c r="R48" s="59"/>
      <c r="S48" s="59">
        <f t="shared" si="4"/>
        <v>2</v>
      </c>
      <c r="T48" s="47">
        <f t="shared" si="5"/>
        <v>78</v>
      </c>
      <c r="U48" s="100"/>
      <c r="V48" s="102"/>
      <c r="W48" s="46">
        <f t="shared" si="6"/>
        <v>78</v>
      </c>
      <c r="X48" s="29" t="str">
        <f t="shared" si="7"/>
        <v>Khá</v>
      </c>
      <c r="Y48" s="62"/>
    </row>
    <row r="49" spans="1:25" ht="16.5" customHeight="1">
      <c r="A49" s="61">
        <f t="shared" si="8"/>
        <v>45</v>
      </c>
      <c r="B49" s="95" t="s">
        <v>910</v>
      </c>
      <c r="C49" s="96" t="s">
        <v>905</v>
      </c>
      <c r="D49" s="97" t="s">
        <v>64</v>
      </c>
      <c r="E49" s="57">
        <v>10</v>
      </c>
      <c r="F49" s="57">
        <v>3</v>
      </c>
      <c r="G49" s="68" t="str">
        <f>VLOOKUP(B49,'[11]Sheet1'!$B$10:$H$75,7,0)</f>
        <v>Khá</v>
      </c>
      <c r="H49" s="57">
        <f t="shared" si="2"/>
        <v>8</v>
      </c>
      <c r="I49" s="58">
        <f t="shared" si="0"/>
        <v>11</v>
      </c>
      <c r="J49" s="59">
        <v>25</v>
      </c>
      <c r="K49" s="58">
        <f t="shared" si="1"/>
        <v>25</v>
      </c>
      <c r="L49" s="59">
        <v>20</v>
      </c>
      <c r="M49" s="58">
        <f t="shared" si="3"/>
        <v>20</v>
      </c>
      <c r="N49" s="59">
        <v>25</v>
      </c>
      <c r="O49" s="58">
        <v>20</v>
      </c>
      <c r="P49" s="59"/>
      <c r="Q49" s="59"/>
      <c r="R49" s="59"/>
      <c r="S49" s="59">
        <f t="shared" si="4"/>
        <v>0</v>
      </c>
      <c r="T49" s="47">
        <f t="shared" si="5"/>
        <v>76</v>
      </c>
      <c r="U49" s="45">
        <v>10</v>
      </c>
      <c r="V49" s="101"/>
      <c r="W49" s="46">
        <f t="shared" si="6"/>
        <v>66</v>
      </c>
      <c r="X49" s="29" t="str">
        <f t="shared" si="7"/>
        <v>Khá</v>
      </c>
      <c r="Y49" s="60" t="s">
        <v>332</v>
      </c>
    </row>
    <row r="50" spans="1:25" ht="16.5" customHeight="1">
      <c r="A50" s="61">
        <f t="shared" si="8"/>
        <v>46</v>
      </c>
      <c r="B50" s="95" t="s">
        <v>911</v>
      </c>
      <c r="C50" s="96" t="s">
        <v>912</v>
      </c>
      <c r="D50" s="97" t="s">
        <v>913</v>
      </c>
      <c r="E50" s="57">
        <v>10</v>
      </c>
      <c r="F50" s="57">
        <v>3</v>
      </c>
      <c r="G50" s="68" t="str">
        <f>VLOOKUP(B50,'[11]Sheet1'!$B$10:$H$75,7,0)</f>
        <v>Trung bình</v>
      </c>
      <c r="H50" s="57">
        <f t="shared" si="2"/>
        <v>5</v>
      </c>
      <c r="I50" s="58">
        <f t="shared" si="0"/>
        <v>8</v>
      </c>
      <c r="J50" s="59">
        <v>25</v>
      </c>
      <c r="K50" s="58">
        <f t="shared" si="1"/>
        <v>25</v>
      </c>
      <c r="L50" s="59">
        <v>20</v>
      </c>
      <c r="M50" s="58">
        <f t="shared" si="3"/>
        <v>20</v>
      </c>
      <c r="N50" s="59">
        <v>25</v>
      </c>
      <c r="O50" s="58">
        <v>20</v>
      </c>
      <c r="P50" s="59"/>
      <c r="Q50" s="59"/>
      <c r="R50" s="59"/>
      <c r="S50" s="59">
        <f t="shared" si="4"/>
        <v>0</v>
      </c>
      <c r="T50" s="47">
        <f t="shared" si="5"/>
        <v>73</v>
      </c>
      <c r="U50" s="100">
        <v>10</v>
      </c>
      <c r="V50" s="102">
        <v>10</v>
      </c>
      <c r="W50" s="46">
        <f t="shared" si="6"/>
        <v>53</v>
      </c>
      <c r="X50" s="29" t="str">
        <f t="shared" si="7"/>
        <v>TB</v>
      </c>
      <c r="Y50" s="60"/>
    </row>
    <row r="51" spans="1:25" ht="16.5" customHeight="1">
      <c r="A51" s="61">
        <f t="shared" si="8"/>
        <v>47</v>
      </c>
      <c r="B51" s="95" t="s">
        <v>914</v>
      </c>
      <c r="C51" s="96" t="s">
        <v>915</v>
      </c>
      <c r="D51" s="97" t="s">
        <v>65</v>
      </c>
      <c r="E51" s="57">
        <v>10</v>
      </c>
      <c r="F51" s="57">
        <v>3</v>
      </c>
      <c r="G51" s="68" t="str">
        <f>VLOOKUP(B51,'[11]Sheet1'!$B$10:$H$75,7,0)</f>
        <v>Trung bình</v>
      </c>
      <c r="H51" s="57">
        <f t="shared" si="2"/>
        <v>5</v>
      </c>
      <c r="I51" s="58">
        <f t="shared" si="0"/>
        <v>8</v>
      </c>
      <c r="J51" s="59">
        <v>25</v>
      </c>
      <c r="K51" s="58">
        <f t="shared" si="1"/>
        <v>25</v>
      </c>
      <c r="L51" s="59">
        <v>20</v>
      </c>
      <c r="M51" s="58">
        <f t="shared" si="3"/>
        <v>20</v>
      </c>
      <c r="N51" s="59">
        <v>25</v>
      </c>
      <c r="O51" s="58">
        <v>20</v>
      </c>
      <c r="P51" s="59"/>
      <c r="Q51" s="59"/>
      <c r="R51" s="59"/>
      <c r="S51" s="59">
        <f t="shared" si="4"/>
        <v>0</v>
      </c>
      <c r="T51" s="47">
        <f t="shared" si="5"/>
        <v>73</v>
      </c>
      <c r="U51" s="100"/>
      <c r="V51" s="102"/>
      <c r="W51" s="46">
        <f t="shared" si="6"/>
        <v>73</v>
      </c>
      <c r="X51" s="29" t="str">
        <f t="shared" si="7"/>
        <v>Khá</v>
      </c>
      <c r="Y51" s="60"/>
    </row>
    <row r="52" spans="1:25" ht="16.5" customHeight="1">
      <c r="A52" s="61">
        <f t="shared" si="8"/>
        <v>48</v>
      </c>
      <c r="B52" s="95" t="s">
        <v>916</v>
      </c>
      <c r="C52" s="96" t="s">
        <v>917</v>
      </c>
      <c r="D52" s="97" t="s">
        <v>100</v>
      </c>
      <c r="E52" s="57">
        <v>10</v>
      </c>
      <c r="F52" s="57">
        <v>3</v>
      </c>
      <c r="G52" s="68" t="str">
        <f>VLOOKUP(B52,'[11]Sheet1'!$B$10:$H$75,7,0)</f>
        <v>Khá</v>
      </c>
      <c r="H52" s="57">
        <f t="shared" si="2"/>
        <v>8</v>
      </c>
      <c r="I52" s="58">
        <f t="shared" si="0"/>
        <v>11</v>
      </c>
      <c r="J52" s="59">
        <v>25</v>
      </c>
      <c r="K52" s="58">
        <f t="shared" si="1"/>
        <v>25</v>
      </c>
      <c r="L52" s="59">
        <v>20</v>
      </c>
      <c r="M52" s="58">
        <f t="shared" si="3"/>
        <v>20</v>
      </c>
      <c r="N52" s="59">
        <v>25</v>
      </c>
      <c r="O52" s="58">
        <v>20</v>
      </c>
      <c r="P52" s="59"/>
      <c r="Q52" s="59"/>
      <c r="R52" s="59"/>
      <c r="S52" s="59">
        <f t="shared" si="4"/>
        <v>0</v>
      </c>
      <c r="T52" s="47">
        <f t="shared" si="5"/>
        <v>76</v>
      </c>
      <c r="U52" s="45"/>
      <c r="V52" s="101"/>
      <c r="W52" s="46">
        <f t="shared" si="6"/>
        <v>76</v>
      </c>
      <c r="X52" s="29" t="str">
        <f t="shared" si="7"/>
        <v>Khá</v>
      </c>
      <c r="Y52" s="60"/>
    </row>
    <row r="53" spans="1:25" ht="16.5" customHeight="1">
      <c r="A53" s="61">
        <f t="shared" si="8"/>
        <v>49</v>
      </c>
      <c r="B53" s="95" t="s">
        <v>918</v>
      </c>
      <c r="C53" s="96" t="s">
        <v>661</v>
      </c>
      <c r="D53" s="97" t="s">
        <v>100</v>
      </c>
      <c r="E53" s="57">
        <v>0</v>
      </c>
      <c r="F53" s="57">
        <v>3</v>
      </c>
      <c r="G53" s="68" t="str">
        <f>VLOOKUP(B53,'[11]Sheet1'!$B$10:$H$75,7,0)</f>
        <v>Yếu</v>
      </c>
      <c r="H53" s="57">
        <f aca="true" t="shared" si="9" ref="H53:H70">IF(G53="Kém",1,IF(G53="Yếu",3,IF(G53="Trung bình",5,IF(G53="tbk",7,IF(G53="Khá",8,IF(G53="Giỏi",9,IF(G53="xuất sắc",10)))))))</f>
        <v>3</v>
      </c>
      <c r="I53" s="58">
        <f aca="true" t="shared" si="10" ref="I53:I70">ROUND((H53+F53),0)</f>
        <v>6</v>
      </c>
      <c r="J53" s="59">
        <v>0</v>
      </c>
      <c r="K53" s="58">
        <f aca="true" t="shared" si="11" ref="K53:K70">J53</f>
        <v>0</v>
      </c>
      <c r="L53" s="59">
        <v>0</v>
      </c>
      <c r="M53" s="58">
        <f aca="true" t="shared" si="12" ref="M53:M70">L53</f>
        <v>0</v>
      </c>
      <c r="N53" s="59"/>
      <c r="O53" s="58">
        <v>0</v>
      </c>
      <c r="P53" s="59"/>
      <c r="Q53" s="59"/>
      <c r="R53" s="59"/>
      <c r="S53" s="59">
        <f aca="true" t="shared" si="13" ref="S53:S70">P53+Q53+R53</f>
        <v>0</v>
      </c>
      <c r="T53" s="47">
        <f aca="true" t="shared" si="14" ref="T53:T70">ROUND((I53+K53+M53+O53+S53),0)</f>
        <v>6</v>
      </c>
      <c r="U53" s="45">
        <v>10</v>
      </c>
      <c r="V53" s="101">
        <v>10</v>
      </c>
      <c r="W53" s="46">
        <f aca="true" t="shared" si="15" ref="W53:W70">T53-U53-V53</f>
        <v>-14</v>
      </c>
      <c r="X53" s="29" t="str">
        <f aca="true" t="shared" si="16" ref="X53:X70">IF(W53&lt;35,"Kém",IF(W53&lt;50,"Yếu",IF(W53&lt;65,"TB",IF(W53&lt;80,"Khá",IF(W53&lt;90,"Tốt","XS")))))</f>
        <v>Kém</v>
      </c>
      <c r="Y53" s="60" t="s">
        <v>332</v>
      </c>
    </row>
    <row r="54" spans="1:25" ht="16.5" customHeight="1">
      <c r="A54" s="61">
        <f t="shared" si="8"/>
        <v>50</v>
      </c>
      <c r="B54" s="95" t="s">
        <v>919</v>
      </c>
      <c r="C54" s="96" t="s">
        <v>920</v>
      </c>
      <c r="D54" s="97" t="s">
        <v>164</v>
      </c>
      <c r="E54" s="57">
        <v>10</v>
      </c>
      <c r="F54" s="57">
        <v>3</v>
      </c>
      <c r="G54" s="68" t="str">
        <f>VLOOKUP(B54,'[11]Sheet1'!$B$10:$H$75,7,0)</f>
        <v>Trung bình</v>
      </c>
      <c r="H54" s="57">
        <f t="shared" si="9"/>
        <v>5</v>
      </c>
      <c r="I54" s="58">
        <f t="shared" si="10"/>
        <v>8</v>
      </c>
      <c r="J54" s="59">
        <v>25</v>
      </c>
      <c r="K54" s="58">
        <f t="shared" si="11"/>
        <v>25</v>
      </c>
      <c r="L54" s="59">
        <v>20</v>
      </c>
      <c r="M54" s="58">
        <f t="shared" si="12"/>
        <v>20</v>
      </c>
      <c r="N54" s="59">
        <v>25</v>
      </c>
      <c r="O54" s="58">
        <v>20</v>
      </c>
      <c r="P54" s="59">
        <v>2</v>
      </c>
      <c r="Q54" s="59"/>
      <c r="R54" s="59"/>
      <c r="S54" s="59">
        <f t="shared" si="13"/>
        <v>2</v>
      </c>
      <c r="T54" s="47">
        <f t="shared" si="14"/>
        <v>75</v>
      </c>
      <c r="U54" s="45">
        <v>10</v>
      </c>
      <c r="V54" s="101">
        <v>10</v>
      </c>
      <c r="W54" s="46">
        <f t="shared" si="15"/>
        <v>55</v>
      </c>
      <c r="X54" s="29" t="str">
        <f t="shared" si="16"/>
        <v>TB</v>
      </c>
      <c r="Y54" s="60" t="s">
        <v>332</v>
      </c>
    </row>
    <row r="55" spans="1:25" ht="16.5" customHeight="1">
      <c r="A55" s="61">
        <f t="shared" si="8"/>
        <v>51</v>
      </c>
      <c r="B55" s="95" t="s">
        <v>921</v>
      </c>
      <c r="C55" s="96" t="s">
        <v>922</v>
      </c>
      <c r="D55" s="97" t="s">
        <v>923</v>
      </c>
      <c r="E55" s="57">
        <v>10</v>
      </c>
      <c r="F55" s="57">
        <v>3</v>
      </c>
      <c r="G55" s="68" t="str">
        <f>VLOOKUP(B55,'[11]Sheet1'!$B$10:$H$75,7,0)</f>
        <v>Khá</v>
      </c>
      <c r="H55" s="57">
        <f t="shared" si="9"/>
        <v>8</v>
      </c>
      <c r="I55" s="58">
        <f t="shared" si="10"/>
        <v>11</v>
      </c>
      <c r="J55" s="59">
        <v>25</v>
      </c>
      <c r="K55" s="58">
        <f t="shared" si="11"/>
        <v>25</v>
      </c>
      <c r="L55" s="59">
        <v>20</v>
      </c>
      <c r="M55" s="58">
        <f t="shared" si="12"/>
        <v>20</v>
      </c>
      <c r="N55" s="59">
        <v>25</v>
      </c>
      <c r="O55" s="58">
        <v>20</v>
      </c>
      <c r="P55" s="59"/>
      <c r="Q55" s="59"/>
      <c r="R55" s="59"/>
      <c r="S55" s="59">
        <f t="shared" si="13"/>
        <v>0</v>
      </c>
      <c r="T55" s="47">
        <f t="shared" si="14"/>
        <v>76</v>
      </c>
      <c r="U55" s="45"/>
      <c r="V55" s="101"/>
      <c r="W55" s="46">
        <f t="shared" si="15"/>
        <v>76</v>
      </c>
      <c r="X55" s="29" t="str">
        <f t="shared" si="16"/>
        <v>Khá</v>
      </c>
      <c r="Y55" s="60"/>
    </row>
    <row r="56" spans="1:25" ht="16.5" customHeight="1">
      <c r="A56" s="61">
        <f t="shared" si="8"/>
        <v>52</v>
      </c>
      <c r="B56" s="95" t="s">
        <v>924</v>
      </c>
      <c r="C56" s="96" t="s">
        <v>925</v>
      </c>
      <c r="D56" s="97" t="s">
        <v>926</v>
      </c>
      <c r="E56" s="57">
        <v>10</v>
      </c>
      <c r="F56" s="57">
        <v>3</v>
      </c>
      <c r="G56" s="68" t="str">
        <f>VLOOKUP(B56,'[11]Sheet1'!$B$10:$H$75,7,0)</f>
        <v>Trung bình</v>
      </c>
      <c r="H56" s="57">
        <f t="shared" si="9"/>
        <v>5</v>
      </c>
      <c r="I56" s="58">
        <f t="shared" si="10"/>
        <v>8</v>
      </c>
      <c r="J56" s="59">
        <v>25</v>
      </c>
      <c r="K56" s="58">
        <f t="shared" si="11"/>
        <v>25</v>
      </c>
      <c r="L56" s="59">
        <v>20</v>
      </c>
      <c r="M56" s="58">
        <f t="shared" si="12"/>
        <v>20</v>
      </c>
      <c r="N56" s="59">
        <v>25</v>
      </c>
      <c r="O56" s="58">
        <v>20</v>
      </c>
      <c r="P56" s="59"/>
      <c r="Q56" s="59"/>
      <c r="R56" s="59"/>
      <c r="S56" s="59">
        <f t="shared" si="13"/>
        <v>0</v>
      </c>
      <c r="T56" s="47">
        <f t="shared" si="14"/>
        <v>73</v>
      </c>
      <c r="U56" s="45"/>
      <c r="V56" s="101"/>
      <c r="W56" s="46">
        <f t="shared" si="15"/>
        <v>73</v>
      </c>
      <c r="X56" s="29" t="str">
        <f t="shared" si="16"/>
        <v>Khá</v>
      </c>
      <c r="Y56" s="60"/>
    </row>
    <row r="57" spans="1:25" ht="16.5" customHeight="1">
      <c r="A57" s="61">
        <f t="shared" si="8"/>
        <v>53</v>
      </c>
      <c r="B57" s="95" t="s">
        <v>927</v>
      </c>
      <c r="C57" s="96" t="s">
        <v>928</v>
      </c>
      <c r="D57" s="97" t="s">
        <v>657</v>
      </c>
      <c r="E57" s="57">
        <v>10</v>
      </c>
      <c r="F57" s="57">
        <v>3</v>
      </c>
      <c r="G57" s="68" t="str">
        <f>VLOOKUP(B57,'[11]Sheet1'!$B$10:$H$75,7,0)</f>
        <v>Khá</v>
      </c>
      <c r="H57" s="57">
        <f t="shared" si="9"/>
        <v>8</v>
      </c>
      <c r="I57" s="58">
        <f t="shared" si="10"/>
        <v>11</v>
      </c>
      <c r="J57" s="59">
        <v>25</v>
      </c>
      <c r="K57" s="58">
        <f t="shared" si="11"/>
        <v>25</v>
      </c>
      <c r="L57" s="59">
        <v>20</v>
      </c>
      <c r="M57" s="58">
        <f t="shared" si="12"/>
        <v>20</v>
      </c>
      <c r="N57" s="59">
        <v>25</v>
      </c>
      <c r="O57" s="58">
        <v>20</v>
      </c>
      <c r="P57" s="59"/>
      <c r="Q57" s="59"/>
      <c r="R57" s="59"/>
      <c r="S57" s="59">
        <f t="shared" si="13"/>
        <v>0</v>
      </c>
      <c r="T57" s="47">
        <f t="shared" si="14"/>
        <v>76</v>
      </c>
      <c r="U57" s="45"/>
      <c r="V57" s="101"/>
      <c r="W57" s="46">
        <f t="shared" si="15"/>
        <v>76</v>
      </c>
      <c r="X57" s="29" t="str">
        <f t="shared" si="16"/>
        <v>Khá</v>
      </c>
      <c r="Y57" s="60"/>
    </row>
    <row r="58" spans="1:25" ht="16.5" customHeight="1">
      <c r="A58" s="61">
        <f t="shared" si="8"/>
        <v>54</v>
      </c>
      <c r="B58" s="95" t="s">
        <v>929</v>
      </c>
      <c r="C58" s="96" t="s">
        <v>53</v>
      </c>
      <c r="D58" s="97" t="s">
        <v>657</v>
      </c>
      <c r="E58" s="57">
        <v>10</v>
      </c>
      <c r="F58" s="57">
        <v>3</v>
      </c>
      <c r="G58" s="68" t="str">
        <f>VLOOKUP(B58,'[11]Sheet1'!$B$10:$H$75,7,0)</f>
        <v>Yếu</v>
      </c>
      <c r="H58" s="57">
        <f t="shared" si="9"/>
        <v>3</v>
      </c>
      <c r="I58" s="58">
        <f t="shared" si="10"/>
        <v>6</v>
      </c>
      <c r="J58" s="59">
        <v>25</v>
      </c>
      <c r="K58" s="58">
        <f t="shared" si="11"/>
        <v>25</v>
      </c>
      <c r="L58" s="59">
        <v>20</v>
      </c>
      <c r="M58" s="58">
        <f t="shared" si="12"/>
        <v>20</v>
      </c>
      <c r="N58" s="59">
        <v>25</v>
      </c>
      <c r="O58" s="58">
        <v>20</v>
      </c>
      <c r="P58" s="59"/>
      <c r="Q58" s="59"/>
      <c r="R58" s="59"/>
      <c r="S58" s="59">
        <f t="shared" si="13"/>
        <v>0</v>
      </c>
      <c r="T58" s="47">
        <f t="shared" si="14"/>
        <v>71</v>
      </c>
      <c r="U58" s="45">
        <v>10</v>
      </c>
      <c r="V58" s="101"/>
      <c r="W58" s="46">
        <f t="shared" si="15"/>
        <v>61</v>
      </c>
      <c r="X58" s="29" t="str">
        <f t="shared" si="16"/>
        <v>TB</v>
      </c>
      <c r="Y58" s="60" t="s">
        <v>332</v>
      </c>
    </row>
    <row r="59" spans="1:25" ht="16.5" customHeight="1">
      <c r="A59" s="61">
        <f t="shared" si="8"/>
        <v>55</v>
      </c>
      <c r="B59" s="95" t="s">
        <v>930</v>
      </c>
      <c r="C59" s="96" t="s">
        <v>931</v>
      </c>
      <c r="D59" s="97" t="s">
        <v>201</v>
      </c>
      <c r="E59" s="57">
        <v>10</v>
      </c>
      <c r="F59" s="57">
        <v>3</v>
      </c>
      <c r="G59" s="68" t="str">
        <f>VLOOKUP(B59,'[11]Sheet1'!$B$10:$H$75,7,0)</f>
        <v>Trung bình</v>
      </c>
      <c r="H59" s="57">
        <f t="shared" si="9"/>
        <v>5</v>
      </c>
      <c r="I59" s="58">
        <f t="shared" si="10"/>
        <v>8</v>
      </c>
      <c r="J59" s="59">
        <v>25</v>
      </c>
      <c r="K59" s="58">
        <f t="shared" si="11"/>
        <v>25</v>
      </c>
      <c r="L59" s="59">
        <v>20</v>
      </c>
      <c r="M59" s="58">
        <f t="shared" si="12"/>
        <v>20</v>
      </c>
      <c r="N59" s="59">
        <v>25</v>
      </c>
      <c r="O59" s="58">
        <v>20</v>
      </c>
      <c r="P59" s="59"/>
      <c r="Q59" s="59"/>
      <c r="R59" s="59"/>
      <c r="S59" s="59">
        <f t="shared" si="13"/>
        <v>0</v>
      </c>
      <c r="T59" s="47">
        <f t="shared" si="14"/>
        <v>73</v>
      </c>
      <c r="U59" s="45"/>
      <c r="V59" s="101">
        <v>10</v>
      </c>
      <c r="W59" s="46">
        <f t="shared" si="15"/>
        <v>63</v>
      </c>
      <c r="X59" s="29" t="str">
        <f t="shared" si="16"/>
        <v>TB</v>
      </c>
      <c r="Y59" s="60"/>
    </row>
    <row r="60" spans="1:25" ht="16.5" customHeight="1">
      <c r="A60" s="61">
        <f t="shared" si="8"/>
        <v>56</v>
      </c>
      <c r="B60" s="95" t="s">
        <v>932</v>
      </c>
      <c r="C60" s="96" t="s">
        <v>206</v>
      </c>
      <c r="D60" s="97" t="s">
        <v>167</v>
      </c>
      <c r="E60" s="57">
        <v>10</v>
      </c>
      <c r="F60" s="57">
        <v>3</v>
      </c>
      <c r="G60" s="68" t="str">
        <f>VLOOKUP(B60,'[11]Sheet1'!$B$10:$H$75,7,0)</f>
        <v>Trung bình</v>
      </c>
      <c r="H60" s="57">
        <f t="shared" si="9"/>
        <v>5</v>
      </c>
      <c r="I60" s="58">
        <f t="shared" si="10"/>
        <v>8</v>
      </c>
      <c r="J60" s="59">
        <v>25</v>
      </c>
      <c r="K60" s="58">
        <f t="shared" si="11"/>
        <v>25</v>
      </c>
      <c r="L60" s="59">
        <v>20</v>
      </c>
      <c r="M60" s="58">
        <f t="shared" si="12"/>
        <v>20</v>
      </c>
      <c r="N60" s="59">
        <v>25</v>
      </c>
      <c r="O60" s="58">
        <v>20</v>
      </c>
      <c r="P60" s="59"/>
      <c r="Q60" s="59"/>
      <c r="R60" s="59"/>
      <c r="S60" s="59">
        <f t="shared" si="13"/>
        <v>0</v>
      </c>
      <c r="T60" s="47">
        <f t="shared" si="14"/>
        <v>73</v>
      </c>
      <c r="U60" s="45">
        <v>10</v>
      </c>
      <c r="V60" s="101"/>
      <c r="W60" s="46">
        <f t="shared" si="15"/>
        <v>63</v>
      </c>
      <c r="X60" s="29" t="str">
        <f t="shared" si="16"/>
        <v>TB</v>
      </c>
      <c r="Y60" s="60" t="s">
        <v>332</v>
      </c>
    </row>
    <row r="61" spans="1:25" ht="16.5" customHeight="1">
      <c r="A61" s="61">
        <f t="shared" si="8"/>
        <v>57</v>
      </c>
      <c r="B61" s="95" t="s">
        <v>933</v>
      </c>
      <c r="C61" s="96" t="s">
        <v>934</v>
      </c>
      <c r="D61" s="97" t="s">
        <v>69</v>
      </c>
      <c r="E61" s="57">
        <v>10</v>
      </c>
      <c r="F61" s="57">
        <v>3</v>
      </c>
      <c r="G61" s="68" t="str">
        <f>VLOOKUP(B61,'[11]Sheet1'!$B$10:$H$75,7,0)</f>
        <v>Yếu</v>
      </c>
      <c r="H61" s="57">
        <f t="shared" si="9"/>
        <v>3</v>
      </c>
      <c r="I61" s="58">
        <f t="shared" si="10"/>
        <v>6</v>
      </c>
      <c r="J61" s="59">
        <v>25</v>
      </c>
      <c r="K61" s="58">
        <f t="shared" si="11"/>
        <v>25</v>
      </c>
      <c r="L61" s="59">
        <v>20</v>
      </c>
      <c r="M61" s="58">
        <f t="shared" si="12"/>
        <v>20</v>
      </c>
      <c r="N61" s="59">
        <v>25</v>
      </c>
      <c r="O61" s="58">
        <v>20</v>
      </c>
      <c r="P61" s="59"/>
      <c r="Q61" s="59"/>
      <c r="R61" s="59"/>
      <c r="S61" s="59">
        <f t="shared" si="13"/>
        <v>0</v>
      </c>
      <c r="T61" s="47">
        <f t="shared" si="14"/>
        <v>71</v>
      </c>
      <c r="U61" s="45"/>
      <c r="V61" s="101">
        <v>10</v>
      </c>
      <c r="W61" s="46">
        <f t="shared" si="15"/>
        <v>61</v>
      </c>
      <c r="X61" s="29" t="str">
        <f t="shared" si="16"/>
        <v>TB</v>
      </c>
      <c r="Y61" s="60"/>
    </row>
    <row r="62" spans="1:25" ht="16.5" customHeight="1">
      <c r="A62" s="61">
        <f t="shared" si="8"/>
        <v>58</v>
      </c>
      <c r="B62" s="95" t="s">
        <v>935</v>
      </c>
      <c r="C62" s="96" t="s">
        <v>53</v>
      </c>
      <c r="D62" s="97" t="s">
        <v>746</v>
      </c>
      <c r="E62" s="57">
        <v>10</v>
      </c>
      <c r="F62" s="57">
        <v>3</v>
      </c>
      <c r="G62" s="68" t="str">
        <f>VLOOKUP(B62,'[11]Sheet1'!$B$10:$H$75,7,0)</f>
        <v>Khá</v>
      </c>
      <c r="H62" s="57">
        <f t="shared" si="9"/>
        <v>8</v>
      </c>
      <c r="I62" s="58">
        <f t="shared" si="10"/>
        <v>11</v>
      </c>
      <c r="J62" s="59">
        <v>25</v>
      </c>
      <c r="K62" s="58">
        <f t="shared" si="11"/>
        <v>25</v>
      </c>
      <c r="L62" s="59">
        <v>20</v>
      </c>
      <c r="M62" s="58">
        <f t="shared" si="12"/>
        <v>20</v>
      </c>
      <c r="N62" s="59">
        <v>25</v>
      </c>
      <c r="O62" s="58">
        <v>20</v>
      </c>
      <c r="P62" s="59"/>
      <c r="Q62" s="59"/>
      <c r="R62" s="59"/>
      <c r="S62" s="59">
        <f t="shared" si="13"/>
        <v>0</v>
      </c>
      <c r="T62" s="47">
        <f t="shared" si="14"/>
        <v>76</v>
      </c>
      <c r="U62" s="45"/>
      <c r="V62" s="101">
        <v>10</v>
      </c>
      <c r="W62" s="46">
        <f t="shared" si="15"/>
        <v>66</v>
      </c>
      <c r="X62" s="29" t="str">
        <f t="shared" si="16"/>
        <v>Khá</v>
      </c>
      <c r="Y62" s="60"/>
    </row>
    <row r="63" spans="1:25" ht="16.5" customHeight="1">
      <c r="A63" s="61">
        <f t="shared" si="8"/>
        <v>59</v>
      </c>
      <c r="B63" s="95" t="s">
        <v>936</v>
      </c>
      <c r="C63" s="96" t="s">
        <v>937</v>
      </c>
      <c r="D63" s="97" t="s">
        <v>938</v>
      </c>
      <c r="E63" s="57">
        <v>10</v>
      </c>
      <c r="F63" s="57">
        <v>3</v>
      </c>
      <c r="G63" s="68" t="str">
        <f>VLOOKUP(B63,'[11]Sheet1'!$B$10:$H$75,7,0)</f>
        <v>Trung bình</v>
      </c>
      <c r="H63" s="57">
        <f t="shared" si="9"/>
        <v>5</v>
      </c>
      <c r="I63" s="58">
        <f t="shared" si="10"/>
        <v>8</v>
      </c>
      <c r="J63" s="59">
        <v>25</v>
      </c>
      <c r="K63" s="58">
        <f t="shared" si="11"/>
        <v>25</v>
      </c>
      <c r="L63" s="59">
        <v>20</v>
      </c>
      <c r="M63" s="58">
        <f t="shared" si="12"/>
        <v>20</v>
      </c>
      <c r="N63" s="59">
        <v>25</v>
      </c>
      <c r="O63" s="58">
        <v>20</v>
      </c>
      <c r="P63" s="59"/>
      <c r="Q63" s="59"/>
      <c r="R63" s="59"/>
      <c r="S63" s="59">
        <f t="shared" si="13"/>
        <v>0</v>
      </c>
      <c r="T63" s="47">
        <f t="shared" si="14"/>
        <v>73</v>
      </c>
      <c r="U63" s="45"/>
      <c r="V63" s="101"/>
      <c r="W63" s="46">
        <f t="shared" si="15"/>
        <v>73</v>
      </c>
      <c r="X63" s="29" t="str">
        <f t="shared" si="16"/>
        <v>Khá</v>
      </c>
      <c r="Y63" s="60"/>
    </row>
    <row r="64" spans="1:25" ht="16.5" customHeight="1">
      <c r="A64" s="61">
        <f t="shared" si="8"/>
        <v>60</v>
      </c>
      <c r="B64" s="95" t="s">
        <v>939</v>
      </c>
      <c r="C64" s="96" t="s">
        <v>206</v>
      </c>
      <c r="D64" s="97" t="s">
        <v>80</v>
      </c>
      <c r="E64" s="57">
        <v>0</v>
      </c>
      <c r="F64" s="57">
        <v>3</v>
      </c>
      <c r="G64" s="68" t="str">
        <f>VLOOKUP(B64,'[11]Sheet1'!$B$10:$H$75,7,0)</f>
        <v>Yếu</v>
      </c>
      <c r="H64" s="57">
        <f t="shared" si="9"/>
        <v>3</v>
      </c>
      <c r="I64" s="58">
        <f t="shared" si="10"/>
        <v>6</v>
      </c>
      <c r="J64" s="59">
        <v>0</v>
      </c>
      <c r="K64" s="58">
        <f t="shared" si="11"/>
        <v>0</v>
      </c>
      <c r="L64" s="59">
        <v>0</v>
      </c>
      <c r="M64" s="58">
        <f t="shared" si="12"/>
        <v>0</v>
      </c>
      <c r="N64" s="59">
        <v>0</v>
      </c>
      <c r="O64" s="58">
        <v>0</v>
      </c>
      <c r="P64" s="59"/>
      <c r="Q64" s="59"/>
      <c r="R64" s="59"/>
      <c r="S64" s="59">
        <f t="shared" si="13"/>
        <v>0</v>
      </c>
      <c r="T64" s="47">
        <f t="shared" si="14"/>
        <v>6</v>
      </c>
      <c r="U64" s="45">
        <v>10</v>
      </c>
      <c r="V64" s="101">
        <v>10</v>
      </c>
      <c r="W64" s="46">
        <f t="shared" si="15"/>
        <v>-14</v>
      </c>
      <c r="X64" s="29" t="str">
        <f t="shared" si="16"/>
        <v>Kém</v>
      </c>
      <c r="Y64" s="60" t="s">
        <v>332</v>
      </c>
    </row>
    <row r="65" spans="1:25" ht="16.5" customHeight="1">
      <c r="A65" s="61">
        <f t="shared" si="8"/>
        <v>61</v>
      </c>
      <c r="B65" s="95" t="s">
        <v>940</v>
      </c>
      <c r="C65" s="96" t="s">
        <v>917</v>
      </c>
      <c r="D65" s="97" t="s">
        <v>8</v>
      </c>
      <c r="E65" s="57">
        <v>11</v>
      </c>
      <c r="F65" s="57">
        <v>3</v>
      </c>
      <c r="G65" s="68" t="str">
        <f>VLOOKUP(B65,'[11]Sheet1'!$B$10:$H$75,7,0)</f>
        <v>Khá</v>
      </c>
      <c r="H65" s="57">
        <f t="shared" si="9"/>
        <v>8</v>
      </c>
      <c r="I65" s="58">
        <f t="shared" si="10"/>
        <v>11</v>
      </c>
      <c r="J65" s="59">
        <v>25</v>
      </c>
      <c r="K65" s="58">
        <f t="shared" si="11"/>
        <v>25</v>
      </c>
      <c r="L65" s="59">
        <v>20</v>
      </c>
      <c r="M65" s="58">
        <f t="shared" si="12"/>
        <v>20</v>
      </c>
      <c r="N65" s="59">
        <v>25</v>
      </c>
      <c r="O65" s="58">
        <v>20</v>
      </c>
      <c r="P65" s="59"/>
      <c r="Q65" s="59"/>
      <c r="R65" s="59"/>
      <c r="S65" s="59">
        <f t="shared" si="13"/>
        <v>0</v>
      </c>
      <c r="T65" s="47">
        <f t="shared" si="14"/>
        <v>76</v>
      </c>
      <c r="U65" s="45"/>
      <c r="V65" s="101"/>
      <c r="W65" s="46">
        <f t="shared" si="15"/>
        <v>76</v>
      </c>
      <c r="X65" s="29" t="str">
        <f t="shared" si="16"/>
        <v>Khá</v>
      </c>
      <c r="Y65" s="60"/>
    </row>
    <row r="66" spans="1:25" ht="16.5" customHeight="1">
      <c r="A66" s="61">
        <f t="shared" si="8"/>
        <v>62</v>
      </c>
      <c r="B66" s="95" t="s">
        <v>941</v>
      </c>
      <c r="C66" s="96" t="s">
        <v>92</v>
      </c>
      <c r="D66" s="97" t="s">
        <v>149</v>
      </c>
      <c r="E66" s="57">
        <v>0</v>
      </c>
      <c r="F66" s="57">
        <v>3</v>
      </c>
      <c r="G66" s="68" t="str">
        <f>VLOOKUP(B66,'[11]Sheet1'!$B$10:$H$75,7,0)</f>
        <v>Yếu</v>
      </c>
      <c r="H66" s="57">
        <f t="shared" si="9"/>
        <v>3</v>
      </c>
      <c r="I66" s="58">
        <f t="shared" si="10"/>
        <v>6</v>
      </c>
      <c r="J66" s="59">
        <v>0</v>
      </c>
      <c r="K66" s="58">
        <f t="shared" si="11"/>
        <v>0</v>
      </c>
      <c r="L66" s="59">
        <v>0</v>
      </c>
      <c r="M66" s="58">
        <f t="shared" si="12"/>
        <v>0</v>
      </c>
      <c r="N66" s="59">
        <v>0</v>
      </c>
      <c r="O66" s="58">
        <v>0</v>
      </c>
      <c r="P66" s="59"/>
      <c r="Q66" s="59"/>
      <c r="R66" s="59"/>
      <c r="S66" s="59">
        <f t="shared" si="13"/>
        <v>0</v>
      </c>
      <c r="T66" s="47">
        <f t="shared" si="14"/>
        <v>6</v>
      </c>
      <c r="U66" s="45">
        <v>10</v>
      </c>
      <c r="V66" s="101"/>
      <c r="W66" s="46">
        <f t="shared" si="15"/>
        <v>-4</v>
      </c>
      <c r="X66" s="29" t="str">
        <f t="shared" si="16"/>
        <v>Kém</v>
      </c>
      <c r="Y66" s="60" t="s">
        <v>332</v>
      </c>
    </row>
    <row r="67" spans="1:25" ht="16.5" customHeight="1">
      <c r="A67" s="61">
        <f t="shared" si="8"/>
        <v>63</v>
      </c>
      <c r="B67" s="95" t="s">
        <v>942</v>
      </c>
      <c r="C67" s="96" t="s">
        <v>943</v>
      </c>
      <c r="D67" s="97" t="s">
        <v>169</v>
      </c>
      <c r="E67" s="57">
        <v>10</v>
      </c>
      <c r="F67" s="57">
        <v>3</v>
      </c>
      <c r="G67" s="68" t="str">
        <f>VLOOKUP(B67,'[11]Sheet1'!$B$10:$H$75,7,0)</f>
        <v>Trung bình</v>
      </c>
      <c r="H67" s="57">
        <f t="shared" si="9"/>
        <v>5</v>
      </c>
      <c r="I67" s="58">
        <f t="shared" si="10"/>
        <v>8</v>
      </c>
      <c r="J67" s="59">
        <v>25</v>
      </c>
      <c r="K67" s="58">
        <f t="shared" si="11"/>
        <v>25</v>
      </c>
      <c r="L67" s="59">
        <v>20</v>
      </c>
      <c r="M67" s="58">
        <f t="shared" si="12"/>
        <v>20</v>
      </c>
      <c r="N67" s="59">
        <v>25</v>
      </c>
      <c r="O67" s="58">
        <v>20</v>
      </c>
      <c r="P67" s="59">
        <v>7</v>
      </c>
      <c r="Q67" s="59"/>
      <c r="R67" s="59"/>
      <c r="S67" s="59">
        <f t="shared" si="13"/>
        <v>7</v>
      </c>
      <c r="T67" s="47">
        <f t="shared" si="14"/>
        <v>80</v>
      </c>
      <c r="U67" s="45"/>
      <c r="V67" s="101"/>
      <c r="W67" s="46">
        <f t="shared" si="15"/>
        <v>80</v>
      </c>
      <c r="X67" s="29" t="str">
        <f t="shared" si="16"/>
        <v>Tốt</v>
      </c>
      <c r="Y67" s="60"/>
    </row>
    <row r="68" spans="1:25" ht="16.5" customHeight="1">
      <c r="A68" s="61">
        <f t="shared" si="8"/>
        <v>64</v>
      </c>
      <c r="B68" s="95" t="s">
        <v>944</v>
      </c>
      <c r="C68" s="96" t="s">
        <v>945</v>
      </c>
      <c r="D68" s="97" t="s">
        <v>95</v>
      </c>
      <c r="E68" s="57">
        <v>10</v>
      </c>
      <c r="F68" s="57">
        <v>3</v>
      </c>
      <c r="G68" s="68" t="str">
        <f>VLOOKUP(B68,'[11]Sheet1'!$B$10:$H$75,7,0)</f>
        <v>Yếu</v>
      </c>
      <c r="H68" s="57">
        <f t="shared" si="9"/>
        <v>3</v>
      </c>
      <c r="I68" s="58">
        <f t="shared" si="10"/>
        <v>6</v>
      </c>
      <c r="J68" s="59">
        <v>25</v>
      </c>
      <c r="K68" s="58">
        <f t="shared" si="11"/>
        <v>25</v>
      </c>
      <c r="L68" s="59">
        <v>20</v>
      </c>
      <c r="M68" s="58">
        <f t="shared" si="12"/>
        <v>20</v>
      </c>
      <c r="N68" s="59">
        <v>25</v>
      </c>
      <c r="O68" s="58">
        <v>20</v>
      </c>
      <c r="P68" s="59"/>
      <c r="Q68" s="59"/>
      <c r="R68" s="59"/>
      <c r="S68" s="59">
        <f t="shared" si="13"/>
        <v>0</v>
      </c>
      <c r="T68" s="47">
        <f t="shared" si="14"/>
        <v>71</v>
      </c>
      <c r="U68" s="45"/>
      <c r="V68" s="101">
        <v>10</v>
      </c>
      <c r="W68" s="46">
        <f t="shared" si="15"/>
        <v>61</v>
      </c>
      <c r="X68" s="29" t="str">
        <f t="shared" si="16"/>
        <v>TB</v>
      </c>
      <c r="Y68" s="60"/>
    </row>
    <row r="69" spans="1:25" ht="16.5" customHeight="1">
      <c r="A69" s="61">
        <f t="shared" si="8"/>
        <v>65</v>
      </c>
      <c r="B69" s="95" t="s">
        <v>946</v>
      </c>
      <c r="C69" s="96" t="s">
        <v>947</v>
      </c>
      <c r="D69" s="97" t="s">
        <v>81</v>
      </c>
      <c r="E69" s="57">
        <v>11</v>
      </c>
      <c r="F69" s="57">
        <v>3</v>
      </c>
      <c r="G69" s="68" t="str">
        <f>VLOOKUP(B69,'[11]Sheet1'!$B$10:$H$75,7,0)</f>
        <v>Khá</v>
      </c>
      <c r="H69" s="57">
        <f t="shared" si="9"/>
        <v>8</v>
      </c>
      <c r="I69" s="58">
        <f t="shared" si="10"/>
        <v>11</v>
      </c>
      <c r="J69" s="59">
        <v>25</v>
      </c>
      <c r="K69" s="58">
        <f t="shared" si="11"/>
        <v>25</v>
      </c>
      <c r="L69" s="59">
        <v>20</v>
      </c>
      <c r="M69" s="58">
        <f t="shared" si="12"/>
        <v>20</v>
      </c>
      <c r="N69" s="59">
        <v>25</v>
      </c>
      <c r="O69" s="58">
        <v>20</v>
      </c>
      <c r="P69" s="59"/>
      <c r="Q69" s="59"/>
      <c r="R69" s="59"/>
      <c r="S69" s="59">
        <f t="shared" si="13"/>
        <v>0</v>
      </c>
      <c r="T69" s="47">
        <f t="shared" si="14"/>
        <v>76</v>
      </c>
      <c r="U69" s="45"/>
      <c r="V69" s="101"/>
      <c r="W69" s="46">
        <f t="shared" si="15"/>
        <v>76</v>
      </c>
      <c r="X69" s="29" t="str">
        <f t="shared" si="16"/>
        <v>Khá</v>
      </c>
      <c r="Y69" s="60"/>
    </row>
    <row r="70" spans="1:25" ht="16.5" customHeight="1">
      <c r="A70" s="61">
        <f t="shared" si="8"/>
        <v>66</v>
      </c>
      <c r="B70" s="95" t="s">
        <v>948</v>
      </c>
      <c r="C70" s="96" t="s">
        <v>949</v>
      </c>
      <c r="D70" s="97" t="s">
        <v>81</v>
      </c>
      <c r="E70" s="57">
        <v>10</v>
      </c>
      <c r="F70" s="57">
        <v>3</v>
      </c>
      <c r="G70" s="68" t="str">
        <f>VLOOKUP(B70,'[11]Sheet1'!$B$10:$H$75,7,0)</f>
        <v>Khá</v>
      </c>
      <c r="H70" s="57">
        <f t="shared" si="9"/>
        <v>8</v>
      </c>
      <c r="I70" s="58">
        <f t="shared" si="10"/>
        <v>11</v>
      </c>
      <c r="J70" s="59">
        <v>25</v>
      </c>
      <c r="K70" s="58">
        <f t="shared" si="11"/>
        <v>25</v>
      </c>
      <c r="L70" s="59">
        <v>20</v>
      </c>
      <c r="M70" s="58">
        <f t="shared" si="12"/>
        <v>20</v>
      </c>
      <c r="N70" s="59">
        <v>25</v>
      </c>
      <c r="O70" s="58">
        <v>20</v>
      </c>
      <c r="P70" s="59"/>
      <c r="Q70" s="59"/>
      <c r="R70" s="59"/>
      <c r="S70" s="59">
        <f t="shared" si="13"/>
        <v>0</v>
      </c>
      <c r="T70" s="47">
        <f t="shared" si="14"/>
        <v>76</v>
      </c>
      <c r="U70" s="45"/>
      <c r="V70" s="101"/>
      <c r="W70" s="46">
        <f t="shared" si="15"/>
        <v>76</v>
      </c>
      <c r="X70" s="29" t="str">
        <f t="shared" si="16"/>
        <v>Khá</v>
      </c>
      <c r="Y70" s="60"/>
    </row>
    <row r="71" spans="1:25" ht="16.5" customHeight="1">
      <c r="A71" s="61">
        <f t="shared" si="8"/>
        <v>67</v>
      </c>
      <c r="B71" s="95" t="s">
        <v>948</v>
      </c>
      <c r="C71" s="96" t="s">
        <v>1121</v>
      </c>
      <c r="D71" s="97" t="s">
        <v>1122</v>
      </c>
      <c r="E71" s="57">
        <v>11</v>
      </c>
      <c r="F71" s="57">
        <v>3</v>
      </c>
      <c r="G71" s="68" t="str">
        <f>VLOOKUP(B71,'[11]Sheet1'!$B$10:$H$75,7,0)</f>
        <v>Khá</v>
      </c>
      <c r="H71" s="57">
        <f>IF(G71="Kém",1,IF(G71="Yếu",3,IF(G71="Trung bình",5,IF(G71="tbk",7,IF(G71="Khá",8,IF(G71="Giỏi",9,IF(G71="xuất sắc",10)))))))</f>
        <v>8</v>
      </c>
      <c r="I71" s="58">
        <f>ROUND((H71+F71),0)</f>
        <v>11</v>
      </c>
      <c r="J71" s="59">
        <v>25</v>
      </c>
      <c r="K71" s="58">
        <f>J71</f>
        <v>25</v>
      </c>
      <c r="L71" s="59">
        <v>20</v>
      </c>
      <c r="M71" s="58">
        <f>L71</f>
        <v>20</v>
      </c>
      <c r="N71" s="59">
        <v>25</v>
      </c>
      <c r="O71" s="58">
        <v>21</v>
      </c>
      <c r="P71" s="59"/>
      <c r="Q71" s="59"/>
      <c r="R71" s="59"/>
      <c r="S71" s="59">
        <f>P71+Q71+R71</f>
        <v>0</v>
      </c>
      <c r="T71" s="47">
        <f>ROUND((I71+K71+M71+O71+S71),0)</f>
        <v>77</v>
      </c>
      <c r="U71" s="45"/>
      <c r="V71" s="101"/>
      <c r="W71" s="46">
        <f>T71-U71-V71</f>
        <v>77</v>
      </c>
      <c r="X71" s="29" t="str">
        <f>IF(W71&lt;35,"Kém",IF(W71&lt;50,"Yếu",IF(W71&lt;65,"TB",IF(W71&lt;80,"Khá",IF(W71&lt;90,"Tốt","XS")))))</f>
        <v>Khá</v>
      </c>
      <c r="Y71" s="60"/>
    </row>
    <row r="72" spans="5:24" ht="21" customHeight="1">
      <c r="E72" s="34" t="s">
        <v>25</v>
      </c>
      <c r="F72" s="65"/>
      <c r="G72" s="43"/>
      <c r="H72" s="12"/>
      <c r="I72" s="10"/>
      <c r="J72" s="10"/>
      <c r="K72" s="10"/>
      <c r="L72" s="10"/>
      <c r="M72" s="10"/>
      <c r="X72" s="43"/>
    </row>
    <row r="73" spans="4:25" ht="21" customHeight="1">
      <c r="D73" s="39" t="s">
        <v>47</v>
      </c>
      <c r="E73" s="37" t="s">
        <v>44</v>
      </c>
      <c r="F73" s="66"/>
      <c r="G73" s="66"/>
      <c r="H73" s="37"/>
      <c r="I73" s="35" t="s">
        <v>27</v>
      </c>
      <c r="J73" s="36" t="s">
        <v>19</v>
      </c>
      <c r="K73" s="36" t="s">
        <v>20</v>
      </c>
      <c r="L73" s="36"/>
      <c r="M73" s="36" t="s">
        <v>21</v>
      </c>
      <c r="N73" s="36" t="s">
        <v>22</v>
      </c>
      <c r="T73" s="136"/>
      <c r="U73" s="136"/>
      <c r="V73" s="136"/>
      <c r="W73" s="136"/>
      <c r="X73" s="136"/>
      <c r="Y73" s="136"/>
    </row>
    <row r="74" spans="4:25" ht="21" customHeight="1">
      <c r="D74" s="38" t="s">
        <v>46</v>
      </c>
      <c r="E74" s="13">
        <f>COUNTIF($X$5:$X$52,"XS")</f>
        <v>0</v>
      </c>
      <c r="F74" s="66"/>
      <c r="G74" s="66"/>
      <c r="H74" s="13"/>
      <c r="I74" s="13">
        <f>COUNTIF($X$5:$X$75,"tốt")</f>
        <v>8</v>
      </c>
      <c r="J74" s="13">
        <f>COUNTIF($X$5:$X$75,"KHÁ")</f>
        <v>32</v>
      </c>
      <c r="K74" s="13">
        <f>COUNTIF($X$5:$X$75,"TBK")</f>
        <v>0</v>
      </c>
      <c r="L74" s="13">
        <f>COUNTIF($X$5:$X$75,"TB")</f>
        <v>18</v>
      </c>
      <c r="M74" s="13">
        <f>COUNTIF($X$5:$X$75,"YẾU")</f>
        <v>0</v>
      </c>
      <c r="N74" s="13">
        <f>COUNTIF($X$5:$X$75,"KÉM")</f>
        <v>9</v>
      </c>
      <c r="O74" s="5">
        <f>SUM(E74:N74)</f>
        <v>67</v>
      </c>
      <c r="T74" s="158"/>
      <c r="U74" s="158"/>
      <c r="V74" s="158"/>
      <c r="W74" s="158"/>
      <c r="X74" s="158"/>
      <c r="Y74" s="158"/>
    </row>
    <row r="75" spans="4:24" ht="21" customHeight="1">
      <c r="D75" s="38" t="s">
        <v>45</v>
      </c>
      <c r="E75" s="52">
        <f>E74*100/$O$74</f>
        <v>0</v>
      </c>
      <c r="F75" s="67">
        <f>F74*100/62</f>
        <v>0</v>
      </c>
      <c r="G75" s="67"/>
      <c r="H75" s="67">
        <f>H74*100/62</f>
        <v>0</v>
      </c>
      <c r="I75" s="52">
        <f aca="true" t="shared" si="17" ref="I75:N75">I74*100/$O$74</f>
        <v>11.940298507462687</v>
      </c>
      <c r="J75" s="52">
        <f t="shared" si="17"/>
        <v>47.76119402985075</v>
      </c>
      <c r="K75" s="52">
        <f t="shared" si="17"/>
        <v>0</v>
      </c>
      <c r="L75" s="52">
        <f t="shared" si="17"/>
        <v>26.865671641791046</v>
      </c>
      <c r="M75" s="52">
        <f t="shared" si="17"/>
        <v>0</v>
      </c>
      <c r="N75" s="52">
        <f t="shared" si="17"/>
        <v>13.432835820895523</v>
      </c>
      <c r="O75" s="42">
        <f>SUM(E75:N75)</f>
        <v>100</v>
      </c>
      <c r="T75" s="50"/>
      <c r="U75" s="51"/>
      <c r="V75" s="51"/>
      <c r="W75" s="49"/>
      <c r="X75" s="49"/>
    </row>
    <row r="76" spans="8:25" ht="15.75">
      <c r="H76" s="54"/>
      <c r="T76" s="136" t="s">
        <v>831</v>
      </c>
      <c r="U76" s="136"/>
      <c r="V76" s="136"/>
      <c r="W76" s="136"/>
      <c r="X76" s="136"/>
      <c r="Y76" s="136"/>
    </row>
    <row r="77" spans="9:25" ht="18.75">
      <c r="I77" s="55"/>
      <c r="J77" s="137" t="s">
        <v>114</v>
      </c>
      <c r="K77" s="137"/>
      <c r="L77" s="137"/>
      <c r="M77" s="137"/>
      <c r="T77" s="158" t="s">
        <v>827</v>
      </c>
      <c r="U77" s="158"/>
      <c r="V77" s="158"/>
      <c r="W77" s="158"/>
      <c r="X77" s="158"/>
      <c r="Y77" s="158"/>
    </row>
    <row r="78" spans="10:24" ht="18.75">
      <c r="J78" s="69"/>
      <c r="K78" s="69"/>
      <c r="L78" s="69"/>
      <c r="M78" s="69"/>
      <c r="T78" s="50"/>
      <c r="U78" s="51"/>
      <c r="V78" s="51"/>
      <c r="W78" s="49"/>
      <c r="X78" s="49"/>
    </row>
    <row r="79" spans="10:24" ht="39.75" customHeight="1">
      <c r="J79" s="69"/>
      <c r="K79" s="69"/>
      <c r="L79" s="69"/>
      <c r="M79" s="69"/>
      <c r="T79" s="6"/>
      <c r="U79" s="7"/>
      <c r="V79" s="7"/>
      <c r="W79" s="9"/>
      <c r="X79" s="11"/>
    </row>
    <row r="80" spans="10:25" ht="18.75">
      <c r="J80" s="70" t="s">
        <v>153</v>
      </c>
      <c r="K80" s="70"/>
      <c r="L80" s="70"/>
      <c r="M80" s="70"/>
      <c r="T80" s="137"/>
      <c r="U80" s="137"/>
      <c r="V80" s="137"/>
      <c r="W80" s="137"/>
      <c r="X80" s="137"/>
      <c r="Y80" s="137"/>
    </row>
    <row r="81" spans="20:25" ht="21" customHeight="1">
      <c r="T81" s="136"/>
      <c r="U81" s="136"/>
      <c r="V81" s="136"/>
      <c r="W81" s="136"/>
      <c r="X81" s="136"/>
      <c r="Y81" s="136"/>
    </row>
    <row r="82" spans="9:25" ht="21" customHeight="1">
      <c r="I82" s="2"/>
      <c r="J82" s="70"/>
      <c r="K82" s="70"/>
      <c r="L82" s="70"/>
      <c r="M82" s="70"/>
      <c r="T82" s="89"/>
      <c r="U82" s="89"/>
      <c r="V82" s="89"/>
      <c r="W82" s="89"/>
      <c r="X82" s="89"/>
      <c r="Y82" s="89"/>
    </row>
    <row r="83" spans="9:24" ht="21" customHeight="1" hidden="1">
      <c r="I83" s="92" t="s">
        <v>152</v>
      </c>
      <c r="J83" s="69"/>
      <c r="K83" s="69"/>
      <c r="L83" s="69"/>
      <c r="M83" s="69"/>
      <c r="T83" s="50"/>
      <c r="U83" s="51"/>
      <c r="V83" s="51"/>
      <c r="W83" s="49"/>
      <c r="X83" s="49"/>
    </row>
    <row r="84" spans="10:24" ht="21" customHeight="1">
      <c r="J84" s="69"/>
      <c r="K84" s="69"/>
      <c r="L84" s="69"/>
      <c r="M84" s="69"/>
      <c r="T84" s="6"/>
      <c r="U84" s="7"/>
      <c r="V84" s="7"/>
      <c r="W84" s="9"/>
      <c r="X84" s="11"/>
    </row>
    <row r="85" spans="10:25" ht="19.5">
      <c r="J85" s="70"/>
      <c r="K85" s="70"/>
      <c r="L85" s="70"/>
      <c r="M85" s="70"/>
      <c r="T85" s="161"/>
      <c r="U85" s="161"/>
      <c r="V85" s="161"/>
      <c r="W85" s="161"/>
      <c r="X85" s="161"/>
      <c r="Y85" s="161"/>
    </row>
  </sheetData>
  <sheetProtection/>
  <mergeCells count="21">
    <mergeCell ref="J77:M77"/>
    <mergeCell ref="T81:Y81"/>
    <mergeCell ref="T80:Y80"/>
    <mergeCell ref="E3:I3"/>
    <mergeCell ref="D3:D4"/>
    <mergeCell ref="T77:Y77"/>
    <mergeCell ref="J3:K3"/>
    <mergeCell ref="T85:Y85"/>
    <mergeCell ref="P3:S3"/>
    <mergeCell ref="T3:X3"/>
    <mergeCell ref="T74:Y74"/>
    <mergeCell ref="T76:Y76"/>
    <mergeCell ref="AB5:AE5"/>
    <mergeCell ref="T73:Y73"/>
    <mergeCell ref="A1:Y1"/>
    <mergeCell ref="A2:Y2"/>
    <mergeCell ref="A3:A4"/>
    <mergeCell ref="B3:B4"/>
    <mergeCell ref="C3:C4"/>
    <mergeCell ref="L3:M3"/>
    <mergeCell ref="N3:O3"/>
  </mergeCells>
  <printOptions/>
  <pageMargins left="0.5" right="0" top="0.38" bottom="0" header="0.67" footer="0.511811023622047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AE8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73" sqref="D73"/>
    </sheetView>
  </sheetViews>
  <sheetFormatPr defaultColWidth="8.796875" defaultRowHeight="15"/>
  <cols>
    <col min="1" max="1" width="3.59765625" style="9" customWidth="1"/>
    <col min="2" max="2" width="13.69921875" style="85" bestFit="1" customWidth="1"/>
    <col min="3" max="3" width="16.8984375" style="6" customWidth="1"/>
    <col min="4" max="4" width="6.8984375" style="32" customWidth="1"/>
    <col min="5" max="5" width="7.5" style="8" customWidth="1"/>
    <col min="6" max="6" width="4.3984375" style="8" bestFit="1" customWidth="1"/>
    <col min="7" max="7" width="7.5" style="8" bestFit="1" customWidth="1"/>
    <col min="8" max="8" width="3.3984375" style="8" bestFit="1" customWidth="1"/>
    <col min="9" max="9" width="4.8984375" style="8" customWidth="1"/>
    <col min="10" max="10" width="4.8984375" style="2" customWidth="1"/>
    <col min="11" max="11" width="4.19921875" style="2" customWidth="1"/>
    <col min="12" max="14" width="3.8984375" style="2" customWidth="1"/>
    <col min="15" max="15" width="4.5" style="2" customWidth="1"/>
    <col min="16" max="17" width="3.8984375" style="2" customWidth="1"/>
    <col min="18" max="18" width="4.59765625" style="2" bestFit="1" customWidth="1"/>
    <col min="19" max="19" width="7.3984375" style="2" customWidth="1"/>
    <col min="20" max="20" width="4.59765625" style="4" customWidth="1"/>
    <col min="21" max="22" width="4.3984375" style="4" customWidth="1"/>
    <col min="23" max="23" width="5.09765625" style="4" customWidth="1"/>
    <col min="24" max="24" width="5.3984375" style="4" customWidth="1"/>
    <col min="25" max="25" width="24.5" style="4" customWidth="1"/>
    <col min="26" max="16384" width="9" style="2" customWidth="1"/>
  </cols>
  <sheetData>
    <row r="1" spans="1:25" s="15" customFormat="1" ht="23.25" customHeight="1">
      <c r="A1" s="145" t="s">
        <v>951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s="15" customFormat="1" ht="15.75" customHeight="1">
      <c r="A2" s="154" t="s">
        <v>1117</v>
      </c>
      <c r="B2" s="154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 s="30" customFormat="1" ht="17.25" customHeight="1">
      <c r="A3" s="149" t="s">
        <v>14</v>
      </c>
      <c r="B3" s="159" t="s">
        <v>50</v>
      </c>
      <c r="C3" s="143" t="s">
        <v>24</v>
      </c>
      <c r="D3" s="156" t="s">
        <v>15</v>
      </c>
      <c r="E3" s="151" t="s">
        <v>824</v>
      </c>
      <c r="F3" s="152"/>
      <c r="G3" s="152"/>
      <c r="H3" s="152"/>
      <c r="I3" s="153"/>
      <c r="J3" s="140" t="s">
        <v>1</v>
      </c>
      <c r="K3" s="141"/>
      <c r="L3" s="140" t="s">
        <v>2</v>
      </c>
      <c r="M3" s="141"/>
      <c r="N3" s="140" t="s">
        <v>825</v>
      </c>
      <c r="O3" s="141"/>
      <c r="P3" s="140" t="s">
        <v>4</v>
      </c>
      <c r="Q3" s="142"/>
      <c r="R3" s="142"/>
      <c r="S3" s="141"/>
      <c r="T3" s="146" t="s">
        <v>23</v>
      </c>
      <c r="U3" s="147"/>
      <c r="V3" s="147"/>
      <c r="W3" s="147"/>
      <c r="X3" s="148"/>
      <c r="Y3" s="17" t="s">
        <v>16</v>
      </c>
    </row>
    <row r="4" spans="1:25" s="11" customFormat="1" ht="18.75" customHeight="1">
      <c r="A4" s="150"/>
      <c r="B4" s="160"/>
      <c r="C4" s="144"/>
      <c r="D4" s="157"/>
      <c r="E4" s="31" t="s">
        <v>17</v>
      </c>
      <c r="F4" s="31" t="s">
        <v>18</v>
      </c>
      <c r="G4" s="31"/>
      <c r="H4" s="31" t="s">
        <v>49</v>
      </c>
      <c r="I4" s="40" t="s">
        <v>18</v>
      </c>
      <c r="J4" s="18" t="s">
        <v>17</v>
      </c>
      <c r="K4" s="41" t="s">
        <v>18</v>
      </c>
      <c r="L4" s="18" t="s">
        <v>17</v>
      </c>
      <c r="M4" s="41" t="s">
        <v>18</v>
      </c>
      <c r="N4" s="18" t="s">
        <v>17</v>
      </c>
      <c r="O4" s="41" t="s">
        <v>18</v>
      </c>
      <c r="P4" s="18" t="s">
        <v>118</v>
      </c>
      <c r="Q4" s="18" t="s">
        <v>119</v>
      </c>
      <c r="R4" s="18" t="s">
        <v>120</v>
      </c>
      <c r="S4" s="71" t="s">
        <v>122</v>
      </c>
      <c r="T4" s="72" t="s">
        <v>115</v>
      </c>
      <c r="U4" s="72" t="s">
        <v>116</v>
      </c>
      <c r="V4" s="72" t="s">
        <v>823</v>
      </c>
      <c r="W4" s="41" t="s">
        <v>117</v>
      </c>
      <c r="X4" s="48" t="s">
        <v>47</v>
      </c>
      <c r="Y4" s="16"/>
    </row>
    <row r="5" spans="1:31" ht="15.75" customHeight="1">
      <c r="A5" s="56">
        <v>1</v>
      </c>
      <c r="B5" s="95" t="s">
        <v>996</v>
      </c>
      <c r="C5" s="96" t="s">
        <v>53</v>
      </c>
      <c r="D5" s="97" t="s">
        <v>26</v>
      </c>
      <c r="E5" s="57">
        <v>10</v>
      </c>
      <c r="F5" s="57">
        <v>3</v>
      </c>
      <c r="G5" s="68" t="str">
        <f>VLOOKUP(B5,'[13]Sheet1'!$B$10:$H$76,7,0)</f>
        <v>Khá</v>
      </c>
      <c r="H5" s="57">
        <f>IF(G5="Kém",1,IF(G5="Yếu",3,IF(G5="Trung bình",5,IF(G5="tbk",7,IF(G5="Khá",8,IF(G5="Giỏi",9,IF(G5="xuất sắc",10)))))))</f>
        <v>8</v>
      </c>
      <c r="I5" s="58">
        <f aca="true" t="shared" si="0" ref="I5:I69">ROUND((H5+F5),0)</f>
        <v>11</v>
      </c>
      <c r="J5" s="59">
        <v>25</v>
      </c>
      <c r="K5" s="58">
        <f aca="true" t="shared" si="1" ref="K5:K67">J5</f>
        <v>25</v>
      </c>
      <c r="L5" s="59">
        <v>13</v>
      </c>
      <c r="M5" s="58">
        <f>L5</f>
        <v>13</v>
      </c>
      <c r="N5" s="59">
        <v>25</v>
      </c>
      <c r="O5" s="58">
        <v>20</v>
      </c>
      <c r="P5" s="59"/>
      <c r="Q5" s="59"/>
      <c r="R5" s="59"/>
      <c r="S5" s="59">
        <f>P5+Q5+R5</f>
        <v>0</v>
      </c>
      <c r="T5" s="47">
        <f>ROUND((I5+K5+M5+O5+S5),0)</f>
        <v>69</v>
      </c>
      <c r="U5" s="45"/>
      <c r="V5" s="101">
        <v>10</v>
      </c>
      <c r="W5" s="46">
        <f>T5-U5-V5</f>
        <v>59</v>
      </c>
      <c r="X5" s="29" t="str">
        <f>IF(W5&lt;35,"Kém",IF(W5&lt;50,"Yếu",IF(W5&lt;65,"TB",IF(W5&lt;80,"Khá",IF(W5&lt;90,"Tốt","XS")))))</f>
        <v>TB</v>
      </c>
      <c r="Y5" s="60"/>
      <c r="AB5" s="162"/>
      <c r="AC5" s="162"/>
      <c r="AD5" s="162"/>
      <c r="AE5" s="162"/>
    </row>
    <row r="6" spans="1:28" ht="15.75" customHeight="1">
      <c r="A6" s="61">
        <f>A5+1</f>
        <v>2</v>
      </c>
      <c r="B6" s="95" t="s">
        <v>997</v>
      </c>
      <c r="C6" s="96" t="s">
        <v>998</v>
      </c>
      <c r="D6" s="97" t="s">
        <v>999</v>
      </c>
      <c r="E6" s="57">
        <v>10</v>
      </c>
      <c r="F6" s="57">
        <v>3</v>
      </c>
      <c r="G6" s="68" t="str">
        <f>VLOOKUP(B6,'[13]Sheet1'!$B$10:$H$76,7,0)</f>
        <v>Khá</v>
      </c>
      <c r="H6" s="57">
        <f aca="true" t="shared" si="2" ref="H6:H68">IF(G6="Kém",1,IF(G6="Yếu",3,IF(G6="Trung bình",5,IF(G6="tbk",7,IF(G6="Khá",8,IF(G6="Giỏi",9,IF(G6="xuất sắc",10)))))))</f>
        <v>8</v>
      </c>
      <c r="I6" s="58">
        <f t="shared" si="0"/>
        <v>11</v>
      </c>
      <c r="J6" s="59">
        <v>25</v>
      </c>
      <c r="K6" s="58">
        <f t="shared" si="1"/>
        <v>25</v>
      </c>
      <c r="L6" s="59">
        <v>13</v>
      </c>
      <c r="M6" s="58">
        <f aca="true" t="shared" si="3" ref="M6:M69">L6</f>
        <v>13</v>
      </c>
      <c r="N6" s="59">
        <v>25</v>
      </c>
      <c r="O6" s="58">
        <v>20</v>
      </c>
      <c r="P6" s="59"/>
      <c r="Q6" s="59"/>
      <c r="R6" s="59"/>
      <c r="S6" s="59">
        <f aca="true" t="shared" si="4" ref="S6:S68">P6+Q6+R6</f>
        <v>0</v>
      </c>
      <c r="T6" s="47">
        <f aca="true" t="shared" si="5" ref="T6:T69">ROUND((I6+K6+M6+O6+S6),0)</f>
        <v>69</v>
      </c>
      <c r="U6" s="45"/>
      <c r="V6" s="101"/>
      <c r="W6" s="46">
        <f aca="true" t="shared" si="6" ref="W6:W69">T6-U6-V6</f>
        <v>69</v>
      </c>
      <c r="X6" s="29" t="str">
        <f aca="true" t="shared" si="7" ref="X6:X69">IF(W6&lt;35,"Kém",IF(W6&lt;50,"Yếu",IF(W6&lt;65,"TB",IF(W6&lt;80,"Khá",IF(W6&lt;90,"Tốt","XS")))))</f>
        <v>Khá</v>
      </c>
      <c r="Y6" s="62"/>
      <c r="Z6" s="3"/>
      <c r="AA6" s="3"/>
      <c r="AB6" s="3"/>
    </row>
    <row r="7" spans="1:25" ht="15.75" customHeight="1">
      <c r="A7" s="61">
        <f aca="true" t="shared" si="8" ref="A7:A70">A6+1</f>
        <v>3</v>
      </c>
      <c r="B7" s="95" t="s">
        <v>1000</v>
      </c>
      <c r="C7" s="96" t="s">
        <v>1001</v>
      </c>
      <c r="D7" s="97" t="s">
        <v>155</v>
      </c>
      <c r="E7" s="57">
        <v>12</v>
      </c>
      <c r="F7" s="57">
        <v>3</v>
      </c>
      <c r="G7" s="68" t="str">
        <f>VLOOKUP(B7,'[13]Sheet1'!$B$10:$H$76,7,0)</f>
        <v>Khá</v>
      </c>
      <c r="H7" s="57">
        <f t="shared" si="2"/>
        <v>8</v>
      </c>
      <c r="I7" s="58">
        <f t="shared" si="0"/>
        <v>11</v>
      </c>
      <c r="J7" s="59">
        <v>25</v>
      </c>
      <c r="K7" s="58">
        <f t="shared" si="1"/>
        <v>25</v>
      </c>
      <c r="L7" s="59">
        <v>13</v>
      </c>
      <c r="M7" s="58">
        <f t="shared" si="3"/>
        <v>13</v>
      </c>
      <c r="N7" s="59">
        <v>25</v>
      </c>
      <c r="O7" s="58">
        <v>20</v>
      </c>
      <c r="P7" s="59"/>
      <c r="Q7" s="59"/>
      <c r="R7" s="59"/>
      <c r="S7" s="59">
        <f t="shared" si="4"/>
        <v>0</v>
      </c>
      <c r="T7" s="47">
        <f t="shared" si="5"/>
        <v>69</v>
      </c>
      <c r="U7" s="45"/>
      <c r="V7" s="101">
        <v>10</v>
      </c>
      <c r="W7" s="46">
        <f t="shared" si="6"/>
        <v>59</v>
      </c>
      <c r="X7" s="29" t="str">
        <f t="shared" si="7"/>
        <v>TB</v>
      </c>
      <c r="Y7" s="62"/>
    </row>
    <row r="8" spans="1:25" ht="16.5" customHeight="1">
      <c r="A8" s="61">
        <f t="shared" si="8"/>
        <v>4</v>
      </c>
      <c r="B8" s="95" t="s">
        <v>1002</v>
      </c>
      <c r="C8" s="96" t="s">
        <v>377</v>
      </c>
      <c r="D8" s="97" t="s">
        <v>1003</v>
      </c>
      <c r="E8" s="57">
        <v>10</v>
      </c>
      <c r="F8" s="57">
        <v>3</v>
      </c>
      <c r="G8" s="68" t="str">
        <f>VLOOKUP(B8,'[13]Sheet1'!$B$10:$H$76,7,0)</f>
        <v>Khá</v>
      </c>
      <c r="H8" s="57">
        <f t="shared" si="2"/>
        <v>8</v>
      </c>
      <c r="I8" s="58">
        <f t="shared" si="0"/>
        <v>11</v>
      </c>
      <c r="J8" s="59">
        <v>25</v>
      </c>
      <c r="K8" s="58">
        <f t="shared" si="1"/>
        <v>25</v>
      </c>
      <c r="L8" s="59">
        <v>13</v>
      </c>
      <c r="M8" s="58">
        <f t="shared" si="3"/>
        <v>13</v>
      </c>
      <c r="N8" s="59">
        <v>25</v>
      </c>
      <c r="O8" s="58">
        <v>20</v>
      </c>
      <c r="P8" s="59"/>
      <c r="Q8" s="59"/>
      <c r="R8" s="59"/>
      <c r="S8" s="59">
        <f t="shared" si="4"/>
        <v>0</v>
      </c>
      <c r="T8" s="47">
        <f t="shared" si="5"/>
        <v>69</v>
      </c>
      <c r="U8" s="45"/>
      <c r="V8" s="101"/>
      <c r="W8" s="46">
        <f t="shared" si="6"/>
        <v>69</v>
      </c>
      <c r="X8" s="29" t="str">
        <f t="shared" si="7"/>
        <v>Khá</v>
      </c>
      <c r="Y8" s="62"/>
    </row>
    <row r="9" spans="1:25" ht="16.5" customHeight="1">
      <c r="A9" s="61">
        <f t="shared" si="8"/>
        <v>5</v>
      </c>
      <c r="B9" s="95" t="s">
        <v>1004</v>
      </c>
      <c r="C9" s="96" t="s">
        <v>189</v>
      </c>
      <c r="D9" s="97" t="s">
        <v>1003</v>
      </c>
      <c r="E9" s="57">
        <v>11</v>
      </c>
      <c r="F9" s="57">
        <v>3</v>
      </c>
      <c r="G9" s="68" t="str">
        <f>VLOOKUP(B9,'[13]Sheet1'!$B$10:$H$76,7,0)</f>
        <v>Khá</v>
      </c>
      <c r="H9" s="57">
        <f t="shared" si="2"/>
        <v>8</v>
      </c>
      <c r="I9" s="58">
        <f t="shared" si="0"/>
        <v>11</v>
      </c>
      <c r="J9" s="59">
        <v>25</v>
      </c>
      <c r="K9" s="58">
        <f t="shared" si="1"/>
        <v>25</v>
      </c>
      <c r="L9" s="59">
        <v>13</v>
      </c>
      <c r="M9" s="58">
        <f t="shared" si="3"/>
        <v>13</v>
      </c>
      <c r="N9" s="59">
        <v>25</v>
      </c>
      <c r="O9" s="58">
        <v>20</v>
      </c>
      <c r="P9" s="59"/>
      <c r="Q9" s="59"/>
      <c r="R9" s="59"/>
      <c r="S9" s="59">
        <f t="shared" si="4"/>
        <v>0</v>
      </c>
      <c r="T9" s="47">
        <f t="shared" si="5"/>
        <v>69</v>
      </c>
      <c r="U9" s="45"/>
      <c r="V9" s="101"/>
      <c r="W9" s="46">
        <f t="shared" si="6"/>
        <v>69</v>
      </c>
      <c r="X9" s="29" t="str">
        <f t="shared" si="7"/>
        <v>Khá</v>
      </c>
      <c r="Y9" s="94"/>
    </row>
    <row r="10" spans="1:25" ht="16.5" customHeight="1">
      <c r="A10" s="61">
        <f t="shared" si="8"/>
        <v>6</v>
      </c>
      <c r="B10" s="95" t="s">
        <v>1005</v>
      </c>
      <c r="C10" s="96" t="s">
        <v>206</v>
      </c>
      <c r="D10" s="97" t="s">
        <v>1006</v>
      </c>
      <c r="E10" s="57">
        <v>10</v>
      </c>
      <c r="F10" s="57">
        <v>3</v>
      </c>
      <c r="G10" s="68" t="str">
        <f>VLOOKUP(B10,'[13]Sheet1'!$B$10:$H$76,7,0)</f>
        <v>Khá</v>
      </c>
      <c r="H10" s="57">
        <f t="shared" si="2"/>
        <v>8</v>
      </c>
      <c r="I10" s="58">
        <f t="shared" si="0"/>
        <v>11</v>
      </c>
      <c r="J10" s="59">
        <v>25</v>
      </c>
      <c r="K10" s="58">
        <f t="shared" si="1"/>
        <v>25</v>
      </c>
      <c r="L10" s="59">
        <v>13</v>
      </c>
      <c r="M10" s="58">
        <f t="shared" si="3"/>
        <v>13</v>
      </c>
      <c r="N10" s="59">
        <v>25</v>
      </c>
      <c r="O10" s="58">
        <v>20</v>
      </c>
      <c r="P10" s="59"/>
      <c r="Q10" s="59"/>
      <c r="R10" s="59"/>
      <c r="S10" s="59">
        <f t="shared" si="4"/>
        <v>0</v>
      </c>
      <c r="T10" s="47">
        <f t="shared" si="5"/>
        <v>69</v>
      </c>
      <c r="U10" s="100"/>
      <c r="V10" s="102">
        <v>10</v>
      </c>
      <c r="W10" s="46">
        <f t="shared" si="6"/>
        <v>59</v>
      </c>
      <c r="X10" s="29" t="str">
        <f t="shared" si="7"/>
        <v>TB</v>
      </c>
      <c r="Y10" s="60"/>
    </row>
    <row r="11" spans="1:25" ht="16.5" customHeight="1">
      <c r="A11" s="61">
        <f t="shared" si="8"/>
        <v>7</v>
      </c>
      <c r="B11" s="95" t="s">
        <v>1007</v>
      </c>
      <c r="C11" s="96" t="s">
        <v>73</v>
      </c>
      <c r="D11" s="97" t="s">
        <v>209</v>
      </c>
      <c r="E11" s="57">
        <v>12</v>
      </c>
      <c r="F11" s="57">
        <v>3</v>
      </c>
      <c r="G11" s="68" t="str">
        <f>VLOOKUP(B11,'[13]Sheet1'!$B$10:$H$76,7,0)</f>
        <v>Giỏi</v>
      </c>
      <c r="H11" s="57">
        <f t="shared" si="2"/>
        <v>9</v>
      </c>
      <c r="I11" s="58">
        <f t="shared" si="0"/>
        <v>12</v>
      </c>
      <c r="J11" s="59">
        <v>25</v>
      </c>
      <c r="K11" s="58">
        <f t="shared" si="1"/>
        <v>25</v>
      </c>
      <c r="L11" s="59">
        <v>18</v>
      </c>
      <c r="M11" s="58">
        <f t="shared" si="3"/>
        <v>18</v>
      </c>
      <c r="N11" s="59">
        <v>25</v>
      </c>
      <c r="O11" s="58">
        <v>20</v>
      </c>
      <c r="P11" s="59"/>
      <c r="Q11" s="59"/>
      <c r="R11" s="59"/>
      <c r="S11" s="59">
        <f t="shared" si="4"/>
        <v>0</v>
      </c>
      <c r="T11" s="47">
        <f t="shared" si="5"/>
        <v>75</v>
      </c>
      <c r="U11" s="100"/>
      <c r="V11" s="102">
        <v>10</v>
      </c>
      <c r="W11" s="46">
        <f t="shared" si="6"/>
        <v>65</v>
      </c>
      <c r="X11" s="29" t="str">
        <f t="shared" si="7"/>
        <v>Khá</v>
      </c>
      <c r="Y11" s="60"/>
    </row>
    <row r="12" spans="1:25" ht="16.5" customHeight="1">
      <c r="A12" s="61">
        <f t="shared" si="8"/>
        <v>8</v>
      </c>
      <c r="B12" s="95" t="s">
        <v>1008</v>
      </c>
      <c r="C12" s="96" t="s">
        <v>1009</v>
      </c>
      <c r="D12" s="97" t="s">
        <v>1010</v>
      </c>
      <c r="E12" s="57">
        <v>11</v>
      </c>
      <c r="F12" s="57">
        <v>3</v>
      </c>
      <c r="G12" s="68" t="str">
        <f>VLOOKUP(B12,'[13]Sheet1'!$B$10:$H$76,7,0)</f>
        <v>Giỏi</v>
      </c>
      <c r="H12" s="57">
        <f t="shared" si="2"/>
        <v>9</v>
      </c>
      <c r="I12" s="58">
        <f t="shared" si="0"/>
        <v>12</v>
      </c>
      <c r="J12" s="59">
        <v>25</v>
      </c>
      <c r="K12" s="58">
        <f t="shared" si="1"/>
        <v>25</v>
      </c>
      <c r="L12" s="59">
        <v>13</v>
      </c>
      <c r="M12" s="58">
        <f t="shared" si="3"/>
        <v>13</v>
      </c>
      <c r="N12" s="59">
        <v>25</v>
      </c>
      <c r="O12" s="58">
        <v>20</v>
      </c>
      <c r="P12" s="59"/>
      <c r="Q12" s="59"/>
      <c r="R12" s="59"/>
      <c r="S12" s="59">
        <f t="shared" si="4"/>
        <v>0</v>
      </c>
      <c r="T12" s="47">
        <f t="shared" si="5"/>
        <v>70</v>
      </c>
      <c r="U12" s="100"/>
      <c r="V12" s="102"/>
      <c r="W12" s="46">
        <f t="shared" si="6"/>
        <v>70</v>
      </c>
      <c r="X12" s="29" t="str">
        <f t="shared" si="7"/>
        <v>Khá</v>
      </c>
      <c r="Y12" s="60"/>
    </row>
    <row r="13" spans="1:25" ht="16.5" customHeight="1">
      <c r="A13" s="61">
        <f t="shared" si="8"/>
        <v>9</v>
      </c>
      <c r="B13" s="95" t="s">
        <v>1011</v>
      </c>
      <c r="C13" s="96" t="s">
        <v>504</v>
      </c>
      <c r="D13" s="97" t="s">
        <v>84</v>
      </c>
      <c r="E13" s="57">
        <v>13</v>
      </c>
      <c r="F13" s="57">
        <v>3</v>
      </c>
      <c r="G13" s="68" t="str">
        <f>VLOOKUP(B13,'[13]Sheet1'!$B$10:$H$76,7,0)</f>
        <v>Giỏi</v>
      </c>
      <c r="H13" s="57">
        <f t="shared" si="2"/>
        <v>9</v>
      </c>
      <c r="I13" s="58">
        <f t="shared" si="0"/>
        <v>12</v>
      </c>
      <c r="J13" s="59">
        <v>25</v>
      </c>
      <c r="K13" s="58">
        <f t="shared" si="1"/>
        <v>25</v>
      </c>
      <c r="L13" s="59">
        <v>13</v>
      </c>
      <c r="M13" s="58">
        <f t="shared" si="3"/>
        <v>13</v>
      </c>
      <c r="N13" s="59">
        <v>25</v>
      </c>
      <c r="O13" s="58">
        <v>20</v>
      </c>
      <c r="P13" s="59">
        <v>8</v>
      </c>
      <c r="Q13" s="59">
        <v>5</v>
      </c>
      <c r="R13" s="59"/>
      <c r="S13" s="59">
        <f t="shared" si="4"/>
        <v>13</v>
      </c>
      <c r="T13" s="47">
        <f t="shared" si="5"/>
        <v>83</v>
      </c>
      <c r="U13" s="100">
        <v>10</v>
      </c>
      <c r="V13" s="102"/>
      <c r="W13" s="46">
        <f t="shared" si="6"/>
        <v>73</v>
      </c>
      <c r="X13" s="29" t="str">
        <f t="shared" si="7"/>
        <v>Khá</v>
      </c>
      <c r="Y13" s="60" t="s">
        <v>332</v>
      </c>
    </row>
    <row r="14" spans="1:25" ht="16.5" customHeight="1">
      <c r="A14" s="61">
        <f t="shared" si="8"/>
        <v>10</v>
      </c>
      <c r="B14" s="95" t="s">
        <v>1012</v>
      </c>
      <c r="C14" s="96" t="s">
        <v>1013</v>
      </c>
      <c r="D14" s="97" t="s">
        <v>11</v>
      </c>
      <c r="E14" s="57">
        <v>12</v>
      </c>
      <c r="F14" s="57">
        <v>3</v>
      </c>
      <c r="G14" s="68" t="str">
        <f>VLOOKUP(B14,'[13]Sheet1'!$B$10:$H$76,7,0)</f>
        <v>Giỏi</v>
      </c>
      <c r="H14" s="57">
        <f t="shared" si="2"/>
        <v>9</v>
      </c>
      <c r="I14" s="58">
        <f t="shared" si="0"/>
        <v>12</v>
      </c>
      <c r="J14" s="59">
        <v>25</v>
      </c>
      <c r="K14" s="58">
        <f t="shared" si="1"/>
        <v>25</v>
      </c>
      <c r="L14" s="59">
        <v>13</v>
      </c>
      <c r="M14" s="58">
        <f t="shared" si="3"/>
        <v>13</v>
      </c>
      <c r="N14" s="59">
        <v>25</v>
      </c>
      <c r="O14" s="58">
        <v>20</v>
      </c>
      <c r="P14" s="59"/>
      <c r="Q14" s="59"/>
      <c r="R14" s="59"/>
      <c r="S14" s="59">
        <f t="shared" si="4"/>
        <v>0</v>
      </c>
      <c r="T14" s="47">
        <f t="shared" si="5"/>
        <v>70</v>
      </c>
      <c r="U14" s="45"/>
      <c r="V14" s="101"/>
      <c r="W14" s="46">
        <f t="shared" si="6"/>
        <v>70</v>
      </c>
      <c r="X14" s="29" t="str">
        <f t="shared" si="7"/>
        <v>Khá</v>
      </c>
      <c r="Y14" s="60"/>
    </row>
    <row r="15" spans="1:25" ht="16.5" customHeight="1">
      <c r="A15" s="61">
        <f t="shared" si="8"/>
        <v>11</v>
      </c>
      <c r="B15" s="95" t="s">
        <v>1014</v>
      </c>
      <c r="C15" s="96" t="s">
        <v>1015</v>
      </c>
      <c r="D15" s="97" t="s">
        <v>1016</v>
      </c>
      <c r="E15" s="57">
        <v>12</v>
      </c>
      <c r="F15" s="57">
        <v>3</v>
      </c>
      <c r="G15" s="68" t="str">
        <f>VLOOKUP(B15,'[13]Sheet1'!$B$10:$H$76,7,0)</f>
        <v>Khá</v>
      </c>
      <c r="H15" s="57">
        <f t="shared" si="2"/>
        <v>8</v>
      </c>
      <c r="I15" s="58">
        <f t="shared" si="0"/>
        <v>11</v>
      </c>
      <c r="J15" s="59">
        <v>25</v>
      </c>
      <c r="K15" s="58">
        <f t="shared" si="1"/>
        <v>25</v>
      </c>
      <c r="L15" s="59">
        <v>13</v>
      </c>
      <c r="M15" s="58">
        <f t="shared" si="3"/>
        <v>13</v>
      </c>
      <c r="N15" s="59">
        <v>25</v>
      </c>
      <c r="O15" s="58">
        <v>20</v>
      </c>
      <c r="P15" s="59"/>
      <c r="Q15" s="59"/>
      <c r="R15" s="59"/>
      <c r="S15" s="59">
        <f t="shared" si="4"/>
        <v>0</v>
      </c>
      <c r="T15" s="47">
        <f t="shared" si="5"/>
        <v>69</v>
      </c>
      <c r="U15" s="47"/>
      <c r="V15" s="47"/>
      <c r="W15" s="46">
        <f t="shared" si="6"/>
        <v>69</v>
      </c>
      <c r="X15" s="29" t="str">
        <f t="shared" si="7"/>
        <v>Khá</v>
      </c>
      <c r="Y15" s="60"/>
    </row>
    <row r="16" spans="1:25" ht="16.5" customHeight="1">
      <c r="A16" s="61">
        <f t="shared" si="8"/>
        <v>12</v>
      </c>
      <c r="B16" s="95" t="s">
        <v>1017</v>
      </c>
      <c r="C16" s="96" t="s">
        <v>1018</v>
      </c>
      <c r="D16" s="97" t="s">
        <v>97</v>
      </c>
      <c r="E16" s="57">
        <v>11</v>
      </c>
      <c r="F16" s="57">
        <v>3</v>
      </c>
      <c r="G16" s="68" t="str">
        <f>VLOOKUP(B16,'[13]Sheet1'!$B$10:$H$76,7,0)</f>
        <v>Khá</v>
      </c>
      <c r="H16" s="57">
        <f t="shared" si="2"/>
        <v>8</v>
      </c>
      <c r="I16" s="58">
        <f t="shared" si="0"/>
        <v>11</v>
      </c>
      <c r="J16" s="59">
        <v>25</v>
      </c>
      <c r="K16" s="58">
        <f t="shared" si="1"/>
        <v>25</v>
      </c>
      <c r="L16" s="59">
        <v>13</v>
      </c>
      <c r="M16" s="58">
        <f t="shared" si="3"/>
        <v>13</v>
      </c>
      <c r="N16" s="59">
        <v>25</v>
      </c>
      <c r="O16" s="58">
        <v>20</v>
      </c>
      <c r="P16" s="59"/>
      <c r="Q16" s="59"/>
      <c r="R16" s="59"/>
      <c r="S16" s="59">
        <f t="shared" si="4"/>
        <v>0</v>
      </c>
      <c r="T16" s="47">
        <f t="shared" si="5"/>
        <v>69</v>
      </c>
      <c r="U16" s="100"/>
      <c r="V16" s="102"/>
      <c r="W16" s="46">
        <f t="shared" si="6"/>
        <v>69</v>
      </c>
      <c r="X16" s="29" t="str">
        <f t="shared" si="7"/>
        <v>Khá</v>
      </c>
      <c r="Y16" s="60"/>
    </row>
    <row r="17" spans="1:25" ht="16.5" customHeight="1">
      <c r="A17" s="61">
        <f t="shared" si="8"/>
        <v>13</v>
      </c>
      <c r="B17" s="95" t="s">
        <v>1019</v>
      </c>
      <c r="C17" s="96" t="s">
        <v>1020</v>
      </c>
      <c r="D17" s="97" t="s">
        <v>12</v>
      </c>
      <c r="E17" s="57">
        <v>11</v>
      </c>
      <c r="F17" s="57">
        <v>3</v>
      </c>
      <c r="G17" s="68" t="str">
        <f>VLOOKUP(B17,'[13]Sheet1'!$B$10:$H$76,7,0)</f>
        <v>Khá</v>
      </c>
      <c r="H17" s="57">
        <f t="shared" si="2"/>
        <v>8</v>
      </c>
      <c r="I17" s="58">
        <f t="shared" si="0"/>
        <v>11</v>
      </c>
      <c r="J17" s="59">
        <v>25</v>
      </c>
      <c r="K17" s="58">
        <f t="shared" si="1"/>
        <v>25</v>
      </c>
      <c r="L17" s="59">
        <v>13</v>
      </c>
      <c r="M17" s="58">
        <f t="shared" si="3"/>
        <v>13</v>
      </c>
      <c r="N17" s="59">
        <v>25</v>
      </c>
      <c r="O17" s="58">
        <v>20</v>
      </c>
      <c r="P17" s="59"/>
      <c r="Q17" s="59"/>
      <c r="R17" s="59"/>
      <c r="S17" s="59">
        <f t="shared" si="4"/>
        <v>0</v>
      </c>
      <c r="T17" s="47">
        <f t="shared" si="5"/>
        <v>69</v>
      </c>
      <c r="U17" s="45">
        <v>10</v>
      </c>
      <c r="V17" s="101"/>
      <c r="W17" s="46">
        <f t="shared" si="6"/>
        <v>59</v>
      </c>
      <c r="X17" s="29" t="str">
        <f t="shared" si="7"/>
        <v>TB</v>
      </c>
      <c r="Y17" s="62" t="s">
        <v>332</v>
      </c>
    </row>
    <row r="18" spans="1:25" ht="16.5" customHeight="1">
      <c r="A18" s="61">
        <f t="shared" si="8"/>
        <v>14</v>
      </c>
      <c r="B18" s="95" t="s">
        <v>1021</v>
      </c>
      <c r="C18" s="96" t="s">
        <v>182</v>
      </c>
      <c r="D18" s="97" t="s">
        <v>110</v>
      </c>
      <c r="E18" s="57">
        <v>10</v>
      </c>
      <c r="F18" s="57">
        <v>3</v>
      </c>
      <c r="G18" s="68" t="str">
        <f>VLOOKUP(B18,'[13]Sheet1'!$B$10:$H$76,7,0)</f>
        <v>Trung bình</v>
      </c>
      <c r="H18" s="57">
        <f t="shared" si="2"/>
        <v>5</v>
      </c>
      <c r="I18" s="58">
        <f t="shared" si="0"/>
        <v>8</v>
      </c>
      <c r="J18" s="59">
        <v>25</v>
      </c>
      <c r="K18" s="58">
        <f t="shared" si="1"/>
        <v>25</v>
      </c>
      <c r="L18" s="59">
        <v>13</v>
      </c>
      <c r="M18" s="58">
        <f t="shared" si="3"/>
        <v>13</v>
      </c>
      <c r="N18" s="59">
        <v>25</v>
      </c>
      <c r="O18" s="58">
        <v>0</v>
      </c>
      <c r="P18" s="59"/>
      <c r="Q18" s="59"/>
      <c r="R18" s="59"/>
      <c r="S18" s="59">
        <f t="shared" si="4"/>
        <v>0</v>
      </c>
      <c r="T18" s="47">
        <f t="shared" si="5"/>
        <v>46</v>
      </c>
      <c r="U18" s="45"/>
      <c r="V18" s="101">
        <v>10</v>
      </c>
      <c r="W18" s="46">
        <f t="shared" si="6"/>
        <v>36</v>
      </c>
      <c r="X18" s="29" t="str">
        <f t="shared" si="7"/>
        <v>Yếu</v>
      </c>
      <c r="Y18" s="62"/>
    </row>
    <row r="19" spans="1:25" ht="16.5" customHeight="1">
      <c r="A19" s="61">
        <f t="shared" si="8"/>
        <v>15</v>
      </c>
      <c r="B19" s="95" t="s">
        <v>1022</v>
      </c>
      <c r="C19" s="96" t="s">
        <v>1023</v>
      </c>
      <c r="D19" s="97" t="s">
        <v>361</v>
      </c>
      <c r="E19" s="57">
        <v>9</v>
      </c>
      <c r="F19" s="57">
        <v>3</v>
      </c>
      <c r="G19" s="68" t="str">
        <f>VLOOKUP(B19,'[13]Sheet1'!$B$10:$H$76,7,0)</f>
        <v>Khá</v>
      </c>
      <c r="H19" s="57">
        <f t="shared" si="2"/>
        <v>8</v>
      </c>
      <c r="I19" s="58">
        <f t="shared" si="0"/>
        <v>11</v>
      </c>
      <c r="J19" s="59">
        <v>25</v>
      </c>
      <c r="K19" s="58">
        <f t="shared" si="1"/>
        <v>25</v>
      </c>
      <c r="L19" s="59">
        <v>13</v>
      </c>
      <c r="M19" s="58">
        <f t="shared" si="3"/>
        <v>13</v>
      </c>
      <c r="N19" s="59">
        <v>25</v>
      </c>
      <c r="O19" s="58">
        <v>20</v>
      </c>
      <c r="P19" s="59"/>
      <c r="Q19" s="59"/>
      <c r="R19" s="59"/>
      <c r="S19" s="59">
        <f t="shared" si="4"/>
        <v>0</v>
      </c>
      <c r="T19" s="47">
        <f t="shared" si="5"/>
        <v>69</v>
      </c>
      <c r="U19" s="45">
        <v>10</v>
      </c>
      <c r="V19" s="101"/>
      <c r="W19" s="46">
        <f t="shared" si="6"/>
        <v>59</v>
      </c>
      <c r="X19" s="29" t="str">
        <f t="shared" si="7"/>
        <v>TB</v>
      </c>
      <c r="Y19" s="62" t="s">
        <v>332</v>
      </c>
    </row>
    <row r="20" spans="1:25" ht="16.5" customHeight="1">
      <c r="A20" s="61">
        <f t="shared" si="8"/>
        <v>16</v>
      </c>
      <c r="B20" s="95" t="s">
        <v>1024</v>
      </c>
      <c r="C20" s="96" t="s">
        <v>1025</v>
      </c>
      <c r="D20" s="97" t="s">
        <v>140</v>
      </c>
      <c r="E20" s="57">
        <v>11</v>
      </c>
      <c r="F20" s="57">
        <v>3</v>
      </c>
      <c r="G20" s="68" t="str">
        <f>VLOOKUP(B20,'[13]Sheet1'!$B$10:$H$76,7,0)</f>
        <v>Khá</v>
      </c>
      <c r="H20" s="57">
        <f t="shared" si="2"/>
        <v>8</v>
      </c>
      <c r="I20" s="58">
        <f t="shared" si="0"/>
        <v>11</v>
      </c>
      <c r="J20" s="59">
        <v>25</v>
      </c>
      <c r="K20" s="58">
        <f t="shared" si="1"/>
        <v>25</v>
      </c>
      <c r="L20" s="59">
        <v>13</v>
      </c>
      <c r="M20" s="58">
        <f t="shared" si="3"/>
        <v>13</v>
      </c>
      <c r="N20" s="59">
        <v>25</v>
      </c>
      <c r="O20" s="58">
        <v>20</v>
      </c>
      <c r="P20" s="59"/>
      <c r="Q20" s="59"/>
      <c r="R20" s="59"/>
      <c r="S20" s="59">
        <f t="shared" si="4"/>
        <v>0</v>
      </c>
      <c r="T20" s="47">
        <f t="shared" si="5"/>
        <v>69</v>
      </c>
      <c r="U20" s="100"/>
      <c r="V20" s="102"/>
      <c r="W20" s="46">
        <f t="shared" si="6"/>
        <v>69</v>
      </c>
      <c r="X20" s="29" t="str">
        <f t="shared" si="7"/>
        <v>Khá</v>
      </c>
      <c r="Y20" s="60"/>
    </row>
    <row r="21" spans="1:25" ht="16.5" customHeight="1">
      <c r="A21" s="61">
        <f t="shared" si="8"/>
        <v>17</v>
      </c>
      <c r="B21" s="95" t="s">
        <v>1026</v>
      </c>
      <c r="C21" s="96" t="s">
        <v>1027</v>
      </c>
      <c r="D21" s="97" t="s">
        <v>89</v>
      </c>
      <c r="E21" s="57">
        <v>10</v>
      </c>
      <c r="F21" s="57">
        <v>3</v>
      </c>
      <c r="G21" s="68" t="str">
        <f>VLOOKUP(B21,'[13]Sheet1'!$B$10:$H$76,7,0)</f>
        <v>Yếu</v>
      </c>
      <c r="H21" s="57">
        <f t="shared" si="2"/>
        <v>3</v>
      </c>
      <c r="I21" s="58">
        <f t="shared" si="0"/>
        <v>6</v>
      </c>
      <c r="J21" s="59">
        <v>25</v>
      </c>
      <c r="K21" s="58">
        <f t="shared" si="1"/>
        <v>25</v>
      </c>
      <c r="L21" s="59">
        <v>13</v>
      </c>
      <c r="M21" s="58">
        <f t="shared" si="3"/>
        <v>13</v>
      </c>
      <c r="N21" s="59">
        <v>25</v>
      </c>
      <c r="O21" s="58">
        <v>20</v>
      </c>
      <c r="P21" s="59"/>
      <c r="Q21" s="59"/>
      <c r="R21" s="59"/>
      <c r="S21" s="59">
        <f t="shared" si="4"/>
        <v>0</v>
      </c>
      <c r="T21" s="47">
        <f t="shared" si="5"/>
        <v>64</v>
      </c>
      <c r="U21" s="45"/>
      <c r="V21" s="101">
        <v>10</v>
      </c>
      <c r="W21" s="46">
        <f t="shared" si="6"/>
        <v>54</v>
      </c>
      <c r="X21" s="29" t="str">
        <f t="shared" si="7"/>
        <v>TB</v>
      </c>
      <c r="Y21" s="62"/>
    </row>
    <row r="22" spans="1:25" ht="16.5" customHeight="1">
      <c r="A22" s="61">
        <f t="shared" si="8"/>
        <v>18</v>
      </c>
      <c r="B22" s="95" t="s">
        <v>1028</v>
      </c>
      <c r="C22" s="96" t="s">
        <v>58</v>
      </c>
      <c r="D22" s="97" t="s">
        <v>89</v>
      </c>
      <c r="E22" s="57">
        <v>10</v>
      </c>
      <c r="F22" s="57">
        <v>3</v>
      </c>
      <c r="G22" s="68" t="str">
        <f>VLOOKUP(B22,'[13]Sheet1'!$B$10:$H$76,7,0)</f>
        <v>Yếu</v>
      </c>
      <c r="H22" s="57">
        <f t="shared" si="2"/>
        <v>3</v>
      </c>
      <c r="I22" s="58">
        <f t="shared" si="0"/>
        <v>6</v>
      </c>
      <c r="J22" s="59">
        <v>25</v>
      </c>
      <c r="K22" s="58">
        <f t="shared" si="1"/>
        <v>25</v>
      </c>
      <c r="L22" s="59">
        <v>8</v>
      </c>
      <c r="M22" s="58">
        <f t="shared" si="3"/>
        <v>8</v>
      </c>
      <c r="N22" s="59">
        <v>25</v>
      </c>
      <c r="O22" s="58">
        <v>20</v>
      </c>
      <c r="P22" s="59"/>
      <c r="Q22" s="59"/>
      <c r="R22" s="59"/>
      <c r="S22" s="59">
        <f t="shared" si="4"/>
        <v>0</v>
      </c>
      <c r="T22" s="47">
        <f t="shared" si="5"/>
        <v>59</v>
      </c>
      <c r="U22" s="100"/>
      <c r="V22" s="102"/>
      <c r="W22" s="46">
        <f t="shared" si="6"/>
        <v>59</v>
      </c>
      <c r="X22" s="29" t="str">
        <f t="shared" si="7"/>
        <v>TB</v>
      </c>
      <c r="Y22" s="60"/>
    </row>
    <row r="23" spans="1:25" ht="16.5" customHeight="1">
      <c r="A23" s="61">
        <f t="shared" si="8"/>
        <v>19</v>
      </c>
      <c r="B23" s="95" t="s">
        <v>1029</v>
      </c>
      <c r="C23" s="96" t="s">
        <v>92</v>
      </c>
      <c r="D23" s="97" t="s">
        <v>1030</v>
      </c>
      <c r="E23" s="57">
        <v>10</v>
      </c>
      <c r="F23" s="57">
        <v>10</v>
      </c>
      <c r="G23" s="68" t="str">
        <f>VLOOKUP(B23,'[13]Sheet1'!$B$10:$H$76,7,0)</f>
        <v>Yếu</v>
      </c>
      <c r="H23" s="57">
        <f t="shared" si="2"/>
        <v>3</v>
      </c>
      <c r="I23" s="58">
        <f t="shared" si="0"/>
        <v>13</v>
      </c>
      <c r="J23" s="59">
        <v>25</v>
      </c>
      <c r="K23" s="58">
        <f t="shared" si="1"/>
        <v>25</v>
      </c>
      <c r="L23" s="59">
        <v>13</v>
      </c>
      <c r="M23" s="58">
        <f t="shared" si="3"/>
        <v>13</v>
      </c>
      <c r="N23" s="59">
        <v>25</v>
      </c>
      <c r="O23" s="58">
        <v>20</v>
      </c>
      <c r="P23" s="59"/>
      <c r="Q23" s="59"/>
      <c r="R23" s="59"/>
      <c r="S23" s="59">
        <f t="shared" si="4"/>
        <v>0</v>
      </c>
      <c r="T23" s="47">
        <f t="shared" si="5"/>
        <v>71</v>
      </c>
      <c r="U23" s="45">
        <v>10</v>
      </c>
      <c r="V23" s="101"/>
      <c r="W23" s="46">
        <f t="shared" si="6"/>
        <v>61</v>
      </c>
      <c r="X23" s="29" t="str">
        <f t="shared" si="7"/>
        <v>TB</v>
      </c>
      <c r="Y23" s="62" t="s">
        <v>332</v>
      </c>
    </row>
    <row r="24" spans="1:25" ht="16.5" customHeight="1">
      <c r="A24" s="61">
        <f t="shared" si="8"/>
        <v>20</v>
      </c>
      <c r="B24" s="95" t="s">
        <v>1031</v>
      </c>
      <c r="C24" s="96" t="s">
        <v>1032</v>
      </c>
      <c r="D24" s="97" t="s">
        <v>1033</v>
      </c>
      <c r="E24" s="57">
        <v>11</v>
      </c>
      <c r="F24" s="57">
        <v>3</v>
      </c>
      <c r="G24" s="68" t="str">
        <f>VLOOKUP(B24,'[13]Sheet1'!$B$10:$H$76,7,0)</f>
        <v>Giỏi</v>
      </c>
      <c r="H24" s="57">
        <f t="shared" si="2"/>
        <v>9</v>
      </c>
      <c r="I24" s="58">
        <f t="shared" si="0"/>
        <v>12</v>
      </c>
      <c r="J24" s="59">
        <v>25</v>
      </c>
      <c r="K24" s="58">
        <f t="shared" si="1"/>
        <v>25</v>
      </c>
      <c r="L24" s="59">
        <v>13</v>
      </c>
      <c r="M24" s="58">
        <f t="shared" si="3"/>
        <v>13</v>
      </c>
      <c r="N24" s="59">
        <v>25</v>
      </c>
      <c r="O24" s="58">
        <v>20</v>
      </c>
      <c r="P24" s="59"/>
      <c r="Q24" s="59"/>
      <c r="R24" s="59"/>
      <c r="S24" s="59">
        <f t="shared" si="4"/>
        <v>0</v>
      </c>
      <c r="T24" s="47">
        <f t="shared" si="5"/>
        <v>70</v>
      </c>
      <c r="U24" s="45"/>
      <c r="V24" s="101"/>
      <c r="W24" s="46">
        <f t="shared" si="6"/>
        <v>70</v>
      </c>
      <c r="X24" s="29" t="str">
        <f t="shared" si="7"/>
        <v>Khá</v>
      </c>
      <c r="Y24" s="60"/>
    </row>
    <row r="25" spans="1:25" ht="16.5" customHeight="1">
      <c r="A25" s="61">
        <f t="shared" si="8"/>
        <v>21</v>
      </c>
      <c r="B25" s="95" t="s">
        <v>1034</v>
      </c>
      <c r="C25" s="96" t="s">
        <v>1035</v>
      </c>
      <c r="D25" s="97" t="s">
        <v>1036</v>
      </c>
      <c r="E25" s="57">
        <v>10</v>
      </c>
      <c r="F25" s="57">
        <v>3</v>
      </c>
      <c r="G25" s="68" t="str">
        <f>VLOOKUP(B25,'[13]Sheet1'!$B$10:$H$76,7,0)</f>
        <v>Trung bình</v>
      </c>
      <c r="H25" s="57">
        <f t="shared" si="2"/>
        <v>5</v>
      </c>
      <c r="I25" s="58">
        <f t="shared" si="0"/>
        <v>8</v>
      </c>
      <c r="J25" s="59">
        <v>25</v>
      </c>
      <c r="K25" s="58">
        <f t="shared" si="1"/>
        <v>25</v>
      </c>
      <c r="L25" s="59">
        <v>13</v>
      </c>
      <c r="M25" s="58">
        <f t="shared" si="3"/>
        <v>13</v>
      </c>
      <c r="N25" s="59">
        <v>25</v>
      </c>
      <c r="O25" s="58">
        <v>0</v>
      </c>
      <c r="P25" s="59"/>
      <c r="Q25" s="59"/>
      <c r="R25" s="59"/>
      <c r="S25" s="59">
        <f t="shared" si="4"/>
        <v>0</v>
      </c>
      <c r="T25" s="47">
        <f t="shared" si="5"/>
        <v>46</v>
      </c>
      <c r="U25" s="100"/>
      <c r="V25" s="102"/>
      <c r="W25" s="46">
        <f t="shared" si="6"/>
        <v>46</v>
      </c>
      <c r="X25" s="29" t="str">
        <f t="shared" si="7"/>
        <v>Yếu</v>
      </c>
      <c r="Y25" s="60"/>
    </row>
    <row r="26" spans="1:25" ht="16.5" customHeight="1">
      <c r="A26" s="61">
        <f t="shared" si="8"/>
        <v>22</v>
      </c>
      <c r="B26" s="95" t="s">
        <v>1037</v>
      </c>
      <c r="C26" s="96" t="s">
        <v>850</v>
      </c>
      <c r="D26" s="97" t="s">
        <v>98</v>
      </c>
      <c r="E26" s="57">
        <v>11</v>
      </c>
      <c r="F26" s="57">
        <v>10</v>
      </c>
      <c r="G26" s="68" t="str">
        <f>VLOOKUP(B26,'[13]Sheet1'!$B$10:$H$76,7,0)</f>
        <v>Khá</v>
      </c>
      <c r="H26" s="57">
        <f t="shared" si="2"/>
        <v>8</v>
      </c>
      <c r="I26" s="58">
        <f t="shared" si="0"/>
        <v>18</v>
      </c>
      <c r="J26" s="59">
        <v>25</v>
      </c>
      <c r="K26" s="58">
        <f t="shared" si="1"/>
        <v>25</v>
      </c>
      <c r="L26" s="59">
        <v>13</v>
      </c>
      <c r="M26" s="58">
        <f t="shared" si="3"/>
        <v>13</v>
      </c>
      <c r="N26" s="59">
        <v>25</v>
      </c>
      <c r="O26" s="58">
        <v>20</v>
      </c>
      <c r="P26" s="59"/>
      <c r="Q26" s="59"/>
      <c r="R26" s="59"/>
      <c r="S26" s="59">
        <f t="shared" si="4"/>
        <v>0</v>
      </c>
      <c r="T26" s="47">
        <f t="shared" si="5"/>
        <v>76</v>
      </c>
      <c r="U26" s="45"/>
      <c r="V26" s="101"/>
      <c r="W26" s="46">
        <f t="shared" si="6"/>
        <v>76</v>
      </c>
      <c r="X26" s="29" t="str">
        <f t="shared" si="7"/>
        <v>Khá</v>
      </c>
      <c r="Y26" s="60"/>
    </row>
    <row r="27" spans="1:25" ht="16.5" customHeight="1">
      <c r="A27" s="61">
        <f t="shared" si="8"/>
        <v>23</v>
      </c>
      <c r="B27" s="95" t="s">
        <v>1038</v>
      </c>
      <c r="C27" s="96" t="s">
        <v>965</v>
      </c>
      <c r="D27" s="97" t="s">
        <v>90</v>
      </c>
      <c r="E27" s="57">
        <v>12</v>
      </c>
      <c r="F27" s="57">
        <v>10</v>
      </c>
      <c r="G27" s="68" t="str">
        <f>VLOOKUP(B27,'[13]Sheet1'!$B$10:$H$76,7,0)</f>
        <v>Giỏi</v>
      </c>
      <c r="H27" s="57">
        <f t="shared" si="2"/>
        <v>9</v>
      </c>
      <c r="I27" s="58">
        <f t="shared" si="0"/>
        <v>19</v>
      </c>
      <c r="J27" s="59">
        <v>25</v>
      </c>
      <c r="K27" s="58">
        <f t="shared" si="1"/>
        <v>25</v>
      </c>
      <c r="L27" s="59">
        <v>14</v>
      </c>
      <c r="M27" s="58">
        <f t="shared" si="3"/>
        <v>14</v>
      </c>
      <c r="N27" s="59">
        <v>25</v>
      </c>
      <c r="O27" s="58">
        <v>20</v>
      </c>
      <c r="P27" s="59"/>
      <c r="Q27" s="59"/>
      <c r="R27" s="59"/>
      <c r="S27" s="59">
        <f t="shared" si="4"/>
        <v>0</v>
      </c>
      <c r="T27" s="47">
        <f t="shared" si="5"/>
        <v>78</v>
      </c>
      <c r="U27" s="100"/>
      <c r="V27" s="102"/>
      <c r="W27" s="46">
        <f t="shared" si="6"/>
        <v>78</v>
      </c>
      <c r="X27" s="29" t="str">
        <f t="shared" si="7"/>
        <v>Khá</v>
      </c>
      <c r="Y27" s="60"/>
    </row>
    <row r="28" spans="1:25" ht="16.5" customHeight="1">
      <c r="A28" s="61">
        <f t="shared" si="8"/>
        <v>24</v>
      </c>
      <c r="B28" s="95" t="s">
        <v>1039</v>
      </c>
      <c r="C28" s="96" t="s">
        <v>661</v>
      </c>
      <c r="D28" s="97" t="s">
        <v>135</v>
      </c>
      <c r="E28" s="57">
        <v>12</v>
      </c>
      <c r="F28" s="57">
        <v>3</v>
      </c>
      <c r="G28" s="68" t="str">
        <f>VLOOKUP(B28,'[13]Sheet1'!$B$10:$H$76,7,0)</f>
        <v>Giỏi</v>
      </c>
      <c r="H28" s="57">
        <f t="shared" si="2"/>
        <v>9</v>
      </c>
      <c r="I28" s="58">
        <f t="shared" si="0"/>
        <v>12</v>
      </c>
      <c r="J28" s="59">
        <v>25</v>
      </c>
      <c r="K28" s="58">
        <f t="shared" si="1"/>
        <v>25</v>
      </c>
      <c r="L28" s="59">
        <v>11</v>
      </c>
      <c r="M28" s="58">
        <f t="shared" si="3"/>
        <v>11</v>
      </c>
      <c r="N28" s="59">
        <v>25</v>
      </c>
      <c r="O28" s="58">
        <v>20</v>
      </c>
      <c r="P28" s="59"/>
      <c r="Q28" s="59">
        <v>5</v>
      </c>
      <c r="R28" s="59"/>
      <c r="S28" s="59">
        <f t="shared" si="4"/>
        <v>5</v>
      </c>
      <c r="T28" s="47">
        <f t="shared" si="5"/>
        <v>73</v>
      </c>
      <c r="U28" s="100"/>
      <c r="V28" s="102"/>
      <c r="W28" s="46">
        <f t="shared" si="6"/>
        <v>73</v>
      </c>
      <c r="X28" s="29" t="str">
        <f t="shared" si="7"/>
        <v>Khá</v>
      </c>
      <c r="Y28" s="62"/>
    </row>
    <row r="29" spans="1:25" ht="16.5" customHeight="1">
      <c r="A29" s="61">
        <f t="shared" si="8"/>
        <v>25</v>
      </c>
      <c r="B29" s="95" t="s">
        <v>1040</v>
      </c>
      <c r="C29" s="96" t="s">
        <v>1041</v>
      </c>
      <c r="D29" s="97" t="s">
        <v>51</v>
      </c>
      <c r="E29" s="57">
        <v>7</v>
      </c>
      <c r="F29" s="57">
        <v>3</v>
      </c>
      <c r="G29" s="68" t="str">
        <f>VLOOKUP(B29,'[13]Sheet1'!$B$10:$H$76,7,0)</f>
        <v>Khá</v>
      </c>
      <c r="H29" s="57">
        <f t="shared" si="2"/>
        <v>8</v>
      </c>
      <c r="I29" s="58">
        <f t="shared" si="0"/>
        <v>11</v>
      </c>
      <c r="J29" s="59">
        <v>25</v>
      </c>
      <c r="K29" s="58">
        <f t="shared" si="1"/>
        <v>25</v>
      </c>
      <c r="L29" s="59">
        <v>13</v>
      </c>
      <c r="M29" s="58">
        <f t="shared" si="3"/>
        <v>13</v>
      </c>
      <c r="N29" s="59">
        <v>25</v>
      </c>
      <c r="O29" s="58">
        <v>20</v>
      </c>
      <c r="P29" s="59"/>
      <c r="Q29" s="59"/>
      <c r="R29" s="59"/>
      <c r="S29" s="59">
        <f t="shared" si="4"/>
        <v>0</v>
      </c>
      <c r="T29" s="47">
        <f t="shared" si="5"/>
        <v>69</v>
      </c>
      <c r="U29" s="45">
        <v>10</v>
      </c>
      <c r="V29" s="101"/>
      <c r="W29" s="46">
        <f t="shared" si="6"/>
        <v>59</v>
      </c>
      <c r="X29" s="29" t="str">
        <f t="shared" si="7"/>
        <v>TB</v>
      </c>
      <c r="Y29" s="60" t="s">
        <v>332</v>
      </c>
    </row>
    <row r="30" spans="1:25" ht="16.5" customHeight="1">
      <c r="A30" s="61">
        <f t="shared" si="8"/>
        <v>26</v>
      </c>
      <c r="B30" s="95" t="s">
        <v>1042</v>
      </c>
      <c r="C30" s="96" t="s">
        <v>1043</v>
      </c>
      <c r="D30" s="97" t="s">
        <v>1044</v>
      </c>
      <c r="E30" s="57">
        <v>10</v>
      </c>
      <c r="F30" s="57">
        <v>3</v>
      </c>
      <c r="G30" s="68" t="str">
        <f>VLOOKUP(B30,'[13]Sheet1'!$B$10:$H$76,7,0)</f>
        <v>Khá</v>
      </c>
      <c r="H30" s="57">
        <f t="shared" si="2"/>
        <v>8</v>
      </c>
      <c r="I30" s="58">
        <f t="shared" si="0"/>
        <v>11</v>
      </c>
      <c r="J30" s="59">
        <v>25</v>
      </c>
      <c r="K30" s="58">
        <f t="shared" si="1"/>
        <v>25</v>
      </c>
      <c r="L30" s="59">
        <v>13</v>
      </c>
      <c r="M30" s="58">
        <f t="shared" si="3"/>
        <v>13</v>
      </c>
      <c r="N30" s="59">
        <v>25</v>
      </c>
      <c r="O30" s="58">
        <v>20</v>
      </c>
      <c r="P30" s="59"/>
      <c r="Q30" s="59"/>
      <c r="R30" s="59"/>
      <c r="S30" s="59">
        <f t="shared" si="4"/>
        <v>0</v>
      </c>
      <c r="T30" s="47">
        <f t="shared" si="5"/>
        <v>69</v>
      </c>
      <c r="U30" s="100"/>
      <c r="V30" s="102"/>
      <c r="W30" s="46">
        <f t="shared" si="6"/>
        <v>69</v>
      </c>
      <c r="X30" s="29" t="str">
        <f t="shared" si="7"/>
        <v>Khá</v>
      </c>
      <c r="Y30" s="62"/>
    </row>
    <row r="31" spans="1:25" ht="16.5" customHeight="1">
      <c r="A31" s="61">
        <f t="shared" si="8"/>
        <v>27</v>
      </c>
      <c r="B31" s="95" t="s">
        <v>1045</v>
      </c>
      <c r="C31" s="96" t="s">
        <v>1015</v>
      </c>
      <c r="D31" s="97" t="s">
        <v>197</v>
      </c>
      <c r="E31" s="57">
        <v>11</v>
      </c>
      <c r="F31" s="57">
        <v>3</v>
      </c>
      <c r="G31" s="68" t="str">
        <f>VLOOKUP(B31,'[13]Sheet1'!$B$10:$H$76,7,0)</f>
        <v>Trung bình</v>
      </c>
      <c r="H31" s="57">
        <f t="shared" si="2"/>
        <v>5</v>
      </c>
      <c r="I31" s="58">
        <f t="shared" si="0"/>
        <v>8</v>
      </c>
      <c r="J31" s="59">
        <v>25</v>
      </c>
      <c r="K31" s="58">
        <f t="shared" si="1"/>
        <v>25</v>
      </c>
      <c r="L31" s="59">
        <v>13</v>
      </c>
      <c r="M31" s="58">
        <f t="shared" si="3"/>
        <v>13</v>
      </c>
      <c r="N31" s="59">
        <v>25</v>
      </c>
      <c r="O31" s="58">
        <v>20</v>
      </c>
      <c r="P31" s="59"/>
      <c r="Q31" s="59"/>
      <c r="R31" s="59"/>
      <c r="S31" s="59">
        <f t="shared" si="4"/>
        <v>0</v>
      </c>
      <c r="T31" s="47">
        <f t="shared" si="5"/>
        <v>66</v>
      </c>
      <c r="U31" s="45">
        <v>10</v>
      </c>
      <c r="V31" s="101"/>
      <c r="W31" s="46">
        <f t="shared" si="6"/>
        <v>56</v>
      </c>
      <c r="X31" s="29" t="str">
        <f t="shared" si="7"/>
        <v>TB</v>
      </c>
      <c r="Y31" s="62" t="s">
        <v>332</v>
      </c>
    </row>
    <row r="32" spans="1:25" ht="16.5" customHeight="1">
      <c r="A32" s="61">
        <f t="shared" si="8"/>
        <v>28</v>
      </c>
      <c r="B32" s="95" t="s">
        <v>1046</v>
      </c>
      <c r="C32" s="96" t="s">
        <v>1047</v>
      </c>
      <c r="D32" s="97" t="s">
        <v>1048</v>
      </c>
      <c r="E32" s="57">
        <v>11</v>
      </c>
      <c r="F32" s="57">
        <v>3</v>
      </c>
      <c r="G32" s="68" t="str">
        <f>VLOOKUP(B32,'[13]Sheet1'!$B$10:$H$76,7,0)</f>
        <v>Giỏi</v>
      </c>
      <c r="H32" s="57">
        <f t="shared" si="2"/>
        <v>9</v>
      </c>
      <c r="I32" s="58">
        <f t="shared" si="0"/>
        <v>12</v>
      </c>
      <c r="J32" s="59">
        <v>25</v>
      </c>
      <c r="K32" s="58">
        <f t="shared" si="1"/>
        <v>25</v>
      </c>
      <c r="L32" s="59">
        <v>18</v>
      </c>
      <c r="M32" s="58">
        <f t="shared" si="3"/>
        <v>18</v>
      </c>
      <c r="N32" s="59">
        <v>25</v>
      </c>
      <c r="O32" s="58">
        <v>20</v>
      </c>
      <c r="P32" s="59"/>
      <c r="Q32" s="59"/>
      <c r="R32" s="59"/>
      <c r="S32" s="59">
        <f t="shared" si="4"/>
        <v>0</v>
      </c>
      <c r="T32" s="47">
        <f t="shared" si="5"/>
        <v>75</v>
      </c>
      <c r="U32" s="100"/>
      <c r="V32" s="102"/>
      <c r="W32" s="46">
        <f t="shared" si="6"/>
        <v>75</v>
      </c>
      <c r="X32" s="29" t="str">
        <f t="shared" si="7"/>
        <v>Khá</v>
      </c>
      <c r="Y32" s="60"/>
    </row>
    <row r="33" spans="1:25" ht="16.5" customHeight="1">
      <c r="A33" s="61">
        <f t="shared" si="8"/>
        <v>29</v>
      </c>
      <c r="B33" s="95" t="s">
        <v>1049</v>
      </c>
      <c r="C33" s="96" t="s">
        <v>1050</v>
      </c>
      <c r="D33" s="97" t="s">
        <v>1051</v>
      </c>
      <c r="E33" s="57">
        <v>12</v>
      </c>
      <c r="F33" s="57">
        <v>3</v>
      </c>
      <c r="G33" s="68" t="str">
        <f>VLOOKUP(B33,'[13]Sheet1'!$B$10:$H$76,7,0)</f>
        <v>Giỏi</v>
      </c>
      <c r="H33" s="57">
        <f t="shared" si="2"/>
        <v>9</v>
      </c>
      <c r="I33" s="58">
        <f t="shared" si="0"/>
        <v>12</v>
      </c>
      <c r="J33" s="59">
        <v>25</v>
      </c>
      <c r="K33" s="58">
        <f t="shared" si="1"/>
        <v>25</v>
      </c>
      <c r="L33" s="59">
        <v>18</v>
      </c>
      <c r="M33" s="58">
        <f t="shared" si="3"/>
        <v>18</v>
      </c>
      <c r="N33" s="59">
        <v>25</v>
      </c>
      <c r="O33" s="58">
        <v>20</v>
      </c>
      <c r="P33" s="59">
        <v>8</v>
      </c>
      <c r="Q33" s="59"/>
      <c r="R33" s="59"/>
      <c r="S33" s="59">
        <f t="shared" si="4"/>
        <v>8</v>
      </c>
      <c r="T33" s="47">
        <f t="shared" si="5"/>
        <v>83</v>
      </c>
      <c r="U33" s="45"/>
      <c r="V33" s="101"/>
      <c r="W33" s="46">
        <f t="shared" si="6"/>
        <v>83</v>
      </c>
      <c r="X33" s="29" t="str">
        <f t="shared" si="7"/>
        <v>Tốt</v>
      </c>
      <c r="Y33" s="62"/>
    </row>
    <row r="34" spans="1:25" ht="16.5" customHeight="1">
      <c r="A34" s="61">
        <f t="shared" si="8"/>
        <v>30</v>
      </c>
      <c r="B34" s="95" t="s">
        <v>1052</v>
      </c>
      <c r="C34" s="96" t="s">
        <v>1053</v>
      </c>
      <c r="D34" s="97" t="s">
        <v>78</v>
      </c>
      <c r="E34" s="57">
        <v>11</v>
      </c>
      <c r="F34" s="57">
        <v>3</v>
      </c>
      <c r="G34" s="68" t="str">
        <f>VLOOKUP(B34,'[13]Sheet1'!$B$10:$H$76,7,0)</f>
        <v>Khá</v>
      </c>
      <c r="H34" s="57">
        <f t="shared" si="2"/>
        <v>8</v>
      </c>
      <c r="I34" s="58">
        <f t="shared" si="0"/>
        <v>11</v>
      </c>
      <c r="J34" s="59">
        <v>25</v>
      </c>
      <c r="K34" s="58">
        <f t="shared" si="1"/>
        <v>25</v>
      </c>
      <c r="L34" s="59">
        <v>20</v>
      </c>
      <c r="M34" s="58">
        <f t="shared" si="3"/>
        <v>20</v>
      </c>
      <c r="N34" s="59">
        <v>25</v>
      </c>
      <c r="O34" s="58">
        <v>20</v>
      </c>
      <c r="P34" s="59">
        <v>10</v>
      </c>
      <c r="Q34" s="59"/>
      <c r="R34" s="59"/>
      <c r="S34" s="59">
        <f t="shared" si="4"/>
        <v>10</v>
      </c>
      <c r="T34" s="47">
        <f t="shared" si="5"/>
        <v>86</v>
      </c>
      <c r="U34" s="45"/>
      <c r="V34" s="101"/>
      <c r="W34" s="46">
        <f t="shared" si="6"/>
        <v>86</v>
      </c>
      <c r="X34" s="29" t="str">
        <f t="shared" si="7"/>
        <v>Tốt</v>
      </c>
      <c r="Y34" s="62"/>
    </row>
    <row r="35" spans="1:25" ht="16.5" customHeight="1">
      <c r="A35" s="61">
        <f t="shared" si="8"/>
        <v>31</v>
      </c>
      <c r="B35" s="95" t="s">
        <v>1054</v>
      </c>
      <c r="C35" s="96" t="s">
        <v>74</v>
      </c>
      <c r="D35" s="97" t="s">
        <v>1055</v>
      </c>
      <c r="E35" s="57">
        <v>10</v>
      </c>
      <c r="F35" s="57">
        <v>3</v>
      </c>
      <c r="G35" s="68" t="str">
        <f>VLOOKUP(B35,'[13]Sheet1'!$B$10:$H$76,7,0)</f>
        <v>Khá</v>
      </c>
      <c r="H35" s="57">
        <f t="shared" si="2"/>
        <v>8</v>
      </c>
      <c r="I35" s="58">
        <f t="shared" si="0"/>
        <v>11</v>
      </c>
      <c r="J35" s="59">
        <v>25</v>
      </c>
      <c r="K35" s="58">
        <f t="shared" si="1"/>
        <v>25</v>
      </c>
      <c r="L35" s="59">
        <v>13</v>
      </c>
      <c r="M35" s="58">
        <f t="shared" si="3"/>
        <v>13</v>
      </c>
      <c r="N35" s="59">
        <v>25</v>
      </c>
      <c r="O35" s="58">
        <v>20</v>
      </c>
      <c r="P35" s="59"/>
      <c r="Q35" s="59"/>
      <c r="R35" s="59"/>
      <c r="S35" s="59">
        <f t="shared" si="4"/>
        <v>0</v>
      </c>
      <c r="T35" s="47">
        <f t="shared" si="5"/>
        <v>69</v>
      </c>
      <c r="U35" s="45"/>
      <c r="V35" s="101"/>
      <c r="W35" s="46">
        <f t="shared" si="6"/>
        <v>69</v>
      </c>
      <c r="X35" s="29" t="str">
        <f t="shared" si="7"/>
        <v>Khá</v>
      </c>
      <c r="Y35" s="60"/>
    </row>
    <row r="36" spans="1:25" ht="16.5" customHeight="1">
      <c r="A36" s="61">
        <f t="shared" si="8"/>
        <v>32</v>
      </c>
      <c r="B36" s="95" t="s">
        <v>1056</v>
      </c>
      <c r="C36" s="96" t="s">
        <v>1057</v>
      </c>
      <c r="D36" s="97" t="s">
        <v>61</v>
      </c>
      <c r="E36" s="57"/>
      <c r="F36" s="57">
        <v>3</v>
      </c>
      <c r="G36" s="68" t="str">
        <f>VLOOKUP(B36,'[13]Sheet1'!$B$10:$H$76,7,0)</f>
        <v>Yếu</v>
      </c>
      <c r="H36" s="57">
        <f t="shared" si="2"/>
        <v>3</v>
      </c>
      <c r="I36" s="75">
        <f t="shared" si="0"/>
        <v>6</v>
      </c>
      <c r="J36" s="59"/>
      <c r="K36" s="75">
        <f t="shared" si="1"/>
        <v>0</v>
      </c>
      <c r="L36" s="59"/>
      <c r="M36" s="75">
        <f t="shared" si="3"/>
        <v>0</v>
      </c>
      <c r="N36" s="59"/>
      <c r="O36" s="58"/>
      <c r="P36" s="76"/>
      <c r="Q36" s="76"/>
      <c r="R36" s="76"/>
      <c r="S36" s="59">
        <f t="shared" si="4"/>
        <v>0</v>
      </c>
      <c r="T36" s="77">
        <f t="shared" si="5"/>
        <v>6</v>
      </c>
      <c r="U36" s="78">
        <v>10</v>
      </c>
      <c r="V36" s="104"/>
      <c r="W36" s="46">
        <f t="shared" si="6"/>
        <v>-4</v>
      </c>
      <c r="X36" s="29" t="str">
        <f t="shared" si="7"/>
        <v>Kém</v>
      </c>
      <c r="Y36" s="60" t="s">
        <v>332</v>
      </c>
    </row>
    <row r="37" spans="1:25" ht="16.5" customHeight="1">
      <c r="A37" s="61">
        <f t="shared" si="8"/>
        <v>33</v>
      </c>
      <c r="B37" s="95" t="s">
        <v>1058</v>
      </c>
      <c r="C37" s="96" t="s">
        <v>54</v>
      </c>
      <c r="D37" s="97" t="s">
        <v>1059</v>
      </c>
      <c r="E37" s="57">
        <v>12</v>
      </c>
      <c r="F37" s="57">
        <v>10</v>
      </c>
      <c r="G37" s="68" t="str">
        <f>VLOOKUP(B37,'[13]Sheet1'!$B$10:$H$76,7,0)</f>
        <v>Xuất sắc</v>
      </c>
      <c r="H37" s="57">
        <f t="shared" si="2"/>
        <v>10</v>
      </c>
      <c r="I37" s="58">
        <f t="shared" si="0"/>
        <v>20</v>
      </c>
      <c r="J37" s="59">
        <v>25</v>
      </c>
      <c r="K37" s="58">
        <f t="shared" si="1"/>
        <v>25</v>
      </c>
      <c r="L37" s="59">
        <v>18</v>
      </c>
      <c r="M37" s="58">
        <f t="shared" si="3"/>
        <v>18</v>
      </c>
      <c r="N37" s="59">
        <v>25</v>
      </c>
      <c r="O37" s="58">
        <v>20</v>
      </c>
      <c r="P37" s="59">
        <v>10</v>
      </c>
      <c r="Q37" s="59"/>
      <c r="R37" s="59"/>
      <c r="S37" s="59">
        <f t="shared" si="4"/>
        <v>10</v>
      </c>
      <c r="T37" s="47">
        <f t="shared" si="5"/>
        <v>93</v>
      </c>
      <c r="U37" s="100"/>
      <c r="V37" s="102"/>
      <c r="W37" s="46">
        <f t="shared" si="6"/>
        <v>93</v>
      </c>
      <c r="X37" s="29" t="str">
        <f t="shared" si="7"/>
        <v>XS</v>
      </c>
      <c r="Y37" s="60"/>
    </row>
    <row r="38" spans="1:25" ht="16.5" customHeight="1">
      <c r="A38" s="61">
        <f t="shared" si="8"/>
        <v>34</v>
      </c>
      <c r="B38" s="95" t="s">
        <v>1060</v>
      </c>
      <c r="C38" s="96" t="s">
        <v>1061</v>
      </c>
      <c r="D38" s="97" t="s">
        <v>86</v>
      </c>
      <c r="E38" s="57">
        <v>11</v>
      </c>
      <c r="F38" s="57">
        <v>3</v>
      </c>
      <c r="G38" s="68" t="str">
        <f>VLOOKUP(B38,'[13]Sheet1'!$B$10:$H$76,7,0)</f>
        <v>Khá</v>
      </c>
      <c r="H38" s="57">
        <f t="shared" si="2"/>
        <v>8</v>
      </c>
      <c r="I38" s="58">
        <f t="shared" si="0"/>
        <v>11</v>
      </c>
      <c r="J38" s="59">
        <v>25</v>
      </c>
      <c r="K38" s="58">
        <f t="shared" si="1"/>
        <v>25</v>
      </c>
      <c r="L38" s="59">
        <v>13</v>
      </c>
      <c r="M38" s="58">
        <f t="shared" si="3"/>
        <v>13</v>
      </c>
      <c r="N38" s="59">
        <v>25</v>
      </c>
      <c r="O38" s="58">
        <v>20</v>
      </c>
      <c r="P38" s="59"/>
      <c r="Q38" s="59"/>
      <c r="R38" s="59"/>
      <c r="S38" s="59">
        <f t="shared" si="4"/>
        <v>0</v>
      </c>
      <c r="T38" s="47">
        <f t="shared" si="5"/>
        <v>69</v>
      </c>
      <c r="U38" s="45"/>
      <c r="V38" s="101"/>
      <c r="W38" s="46">
        <f t="shared" si="6"/>
        <v>69</v>
      </c>
      <c r="X38" s="29" t="str">
        <f t="shared" si="7"/>
        <v>Khá</v>
      </c>
      <c r="Y38" s="60"/>
    </row>
    <row r="39" spans="1:25" ht="16.5" customHeight="1">
      <c r="A39" s="61">
        <f t="shared" si="8"/>
        <v>35</v>
      </c>
      <c r="B39" s="95" t="s">
        <v>1062</v>
      </c>
      <c r="C39" s="96" t="s">
        <v>53</v>
      </c>
      <c r="D39" s="97" t="s">
        <v>148</v>
      </c>
      <c r="E39" s="57">
        <v>10</v>
      </c>
      <c r="F39" s="57">
        <v>10</v>
      </c>
      <c r="G39" s="68" t="str">
        <f>VLOOKUP(B39,'[13]Sheet1'!$B$10:$H$76,7,0)</f>
        <v>Khá</v>
      </c>
      <c r="H39" s="57">
        <f t="shared" si="2"/>
        <v>8</v>
      </c>
      <c r="I39" s="58">
        <f t="shared" si="0"/>
        <v>18</v>
      </c>
      <c r="J39" s="59">
        <v>25</v>
      </c>
      <c r="K39" s="58">
        <f t="shared" si="1"/>
        <v>25</v>
      </c>
      <c r="L39" s="59">
        <v>13</v>
      </c>
      <c r="M39" s="58">
        <f t="shared" si="3"/>
        <v>13</v>
      </c>
      <c r="N39" s="59">
        <v>25</v>
      </c>
      <c r="O39" s="58">
        <v>20</v>
      </c>
      <c r="P39" s="59"/>
      <c r="Q39" s="59"/>
      <c r="R39" s="59"/>
      <c r="S39" s="59">
        <f t="shared" si="4"/>
        <v>0</v>
      </c>
      <c r="T39" s="47">
        <f t="shared" si="5"/>
        <v>76</v>
      </c>
      <c r="U39" s="100"/>
      <c r="V39" s="102"/>
      <c r="W39" s="46">
        <f t="shared" si="6"/>
        <v>76</v>
      </c>
      <c r="X39" s="29" t="str">
        <f t="shared" si="7"/>
        <v>Khá</v>
      </c>
      <c r="Y39" s="60"/>
    </row>
    <row r="40" spans="1:25" ht="16.5" customHeight="1">
      <c r="A40" s="61">
        <f t="shared" si="8"/>
        <v>36</v>
      </c>
      <c r="B40" s="95" t="s">
        <v>1063</v>
      </c>
      <c r="C40" s="96" t="s">
        <v>79</v>
      </c>
      <c r="D40" s="97" t="s">
        <v>102</v>
      </c>
      <c r="E40" s="57">
        <v>10</v>
      </c>
      <c r="F40" s="57">
        <v>3</v>
      </c>
      <c r="G40" s="68" t="str">
        <f>VLOOKUP(B40,'[13]Sheet1'!$B$10:$H$76,7,0)</f>
        <v>Giỏi</v>
      </c>
      <c r="H40" s="57">
        <f t="shared" si="2"/>
        <v>9</v>
      </c>
      <c r="I40" s="58">
        <f t="shared" si="0"/>
        <v>12</v>
      </c>
      <c r="J40" s="59">
        <v>25</v>
      </c>
      <c r="K40" s="58">
        <f t="shared" si="1"/>
        <v>25</v>
      </c>
      <c r="L40" s="59">
        <v>13</v>
      </c>
      <c r="M40" s="58">
        <f t="shared" si="3"/>
        <v>13</v>
      </c>
      <c r="N40" s="59">
        <v>25</v>
      </c>
      <c r="O40" s="58">
        <v>20</v>
      </c>
      <c r="P40" s="59"/>
      <c r="Q40" s="59">
        <v>5</v>
      </c>
      <c r="R40" s="59"/>
      <c r="S40" s="59">
        <f t="shared" si="4"/>
        <v>5</v>
      </c>
      <c r="T40" s="47">
        <f t="shared" si="5"/>
        <v>75</v>
      </c>
      <c r="U40" s="45"/>
      <c r="V40" s="101"/>
      <c r="W40" s="46">
        <f t="shared" si="6"/>
        <v>75</v>
      </c>
      <c r="X40" s="29" t="str">
        <f t="shared" si="7"/>
        <v>Khá</v>
      </c>
      <c r="Y40" s="60"/>
    </row>
    <row r="41" spans="1:25" ht="16.5" customHeight="1">
      <c r="A41" s="61">
        <f t="shared" si="8"/>
        <v>37</v>
      </c>
      <c r="B41" s="95" t="s">
        <v>1064</v>
      </c>
      <c r="C41" s="96" t="s">
        <v>1065</v>
      </c>
      <c r="D41" s="97" t="s">
        <v>62</v>
      </c>
      <c r="E41" s="57">
        <v>11</v>
      </c>
      <c r="F41" s="57">
        <v>3</v>
      </c>
      <c r="G41" s="68" t="str">
        <f>VLOOKUP(B41,'[13]Sheet1'!$B$10:$H$76,7,0)</f>
        <v>Giỏi</v>
      </c>
      <c r="H41" s="57">
        <f t="shared" si="2"/>
        <v>9</v>
      </c>
      <c r="I41" s="58">
        <f t="shared" si="0"/>
        <v>12</v>
      </c>
      <c r="J41" s="59">
        <v>25</v>
      </c>
      <c r="K41" s="58">
        <f t="shared" si="1"/>
        <v>25</v>
      </c>
      <c r="L41" s="59">
        <v>13</v>
      </c>
      <c r="M41" s="58">
        <f t="shared" si="3"/>
        <v>13</v>
      </c>
      <c r="N41" s="59">
        <v>25</v>
      </c>
      <c r="O41" s="58">
        <v>20</v>
      </c>
      <c r="P41" s="59"/>
      <c r="Q41" s="59"/>
      <c r="R41" s="59"/>
      <c r="S41" s="59">
        <f t="shared" si="4"/>
        <v>0</v>
      </c>
      <c r="T41" s="47">
        <f t="shared" si="5"/>
        <v>70</v>
      </c>
      <c r="U41" s="45"/>
      <c r="V41" s="101"/>
      <c r="W41" s="46">
        <f t="shared" si="6"/>
        <v>70</v>
      </c>
      <c r="X41" s="29" t="str">
        <f t="shared" si="7"/>
        <v>Khá</v>
      </c>
      <c r="Y41" s="60"/>
    </row>
    <row r="42" spans="1:25" ht="16.5" customHeight="1">
      <c r="A42" s="61">
        <f t="shared" si="8"/>
        <v>38</v>
      </c>
      <c r="B42" s="95" t="s">
        <v>1066</v>
      </c>
      <c r="C42" s="96" t="s">
        <v>60</v>
      </c>
      <c r="D42" s="97" t="s">
        <v>99</v>
      </c>
      <c r="E42" s="57">
        <v>12</v>
      </c>
      <c r="F42" s="57">
        <v>3</v>
      </c>
      <c r="G42" s="68" t="str">
        <f>VLOOKUP(B42,'[13]Sheet1'!$B$10:$H$76,7,0)</f>
        <v>Giỏi</v>
      </c>
      <c r="H42" s="57">
        <f t="shared" si="2"/>
        <v>9</v>
      </c>
      <c r="I42" s="58">
        <f t="shared" si="0"/>
        <v>12</v>
      </c>
      <c r="J42" s="59">
        <v>25</v>
      </c>
      <c r="K42" s="58">
        <f t="shared" si="1"/>
        <v>25</v>
      </c>
      <c r="L42" s="59">
        <v>11</v>
      </c>
      <c r="M42" s="58">
        <f t="shared" si="3"/>
        <v>11</v>
      </c>
      <c r="N42" s="59">
        <v>25</v>
      </c>
      <c r="O42" s="58">
        <v>0</v>
      </c>
      <c r="P42" s="59"/>
      <c r="Q42" s="59">
        <v>5</v>
      </c>
      <c r="R42" s="59"/>
      <c r="S42" s="59">
        <f t="shared" si="4"/>
        <v>5</v>
      </c>
      <c r="T42" s="47">
        <f t="shared" si="5"/>
        <v>53</v>
      </c>
      <c r="U42" s="100"/>
      <c r="V42" s="102"/>
      <c r="W42" s="46">
        <f t="shared" si="6"/>
        <v>53</v>
      </c>
      <c r="X42" s="29" t="str">
        <f t="shared" si="7"/>
        <v>TB</v>
      </c>
      <c r="Y42" s="60"/>
    </row>
    <row r="43" spans="1:25" ht="16.5" customHeight="1">
      <c r="A43" s="61">
        <f t="shared" si="8"/>
        <v>39</v>
      </c>
      <c r="B43" s="95" t="s">
        <v>1067</v>
      </c>
      <c r="C43" s="96" t="s">
        <v>70</v>
      </c>
      <c r="D43" s="97" t="s">
        <v>7</v>
      </c>
      <c r="E43" s="57">
        <v>8</v>
      </c>
      <c r="F43" s="57">
        <v>3</v>
      </c>
      <c r="G43" s="68" t="str">
        <f>VLOOKUP(B43,'[13]Sheet1'!$B$10:$H$76,7,0)</f>
        <v>Yếu</v>
      </c>
      <c r="H43" s="57">
        <f t="shared" si="2"/>
        <v>3</v>
      </c>
      <c r="I43" s="58">
        <f t="shared" si="0"/>
        <v>6</v>
      </c>
      <c r="J43" s="59">
        <v>25</v>
      </c>
      <c r="K43" s="58">
        <f t="shared" si="1"/>
        <v>25</v>
      </c>
      <c r="L43" s="59">
        <v>9</v>
      </c>
      <c r="M43" s="58">
        <f t="shared" si="3"/>
        <v>9</v>
      </c>
      <c r="N43" s="59">
        <v>25</v>
      </c>
      <c r="O43" s="58">
        <v>20</v>
      </c>
      <c r="P43" s="59"/>
      <c r="Q43" s="59"/>
      <c r="R43" s="59"/>
      <c r="S43" s="59">
        <f t="shared" si="4"/>
        <v>0</v>
      </c>
      <c r="T43" s="47">
        <f t="shared" si="5"/>
        <v>60</v>
      </c>
      <c r="U43" s="100">
        <v>10</v>
      </c>
      <c r="V43" s="102"/>
      <c r="W43" s="46">
        <f t="shared" si="6"/>
        <v>50</v>
      </c>
      <c r="X43" s="29" t="str">
        <f t="shared" si="7"/>
        <v>TB</v>
      </c>
      <c r="Y43" s="60" t="s">
        <v>332</v>
      </c>
    </row>
    <row r="44" spans="1:25" ht="16.5" customHeight="1">
      <c r="A44" s="61">
        <f t="shared" si="8"/>
        <v>40</v>
      </c>
      <c r="B44" s="95" t="s">
        <v>1068</v>
      </c>
      <c r="C44" s="96" t="s">
        <v>1069</v>
      </c>
      <c r="D44" s="97" t="s">
        <v>1070</v>
      </c>
      <c r="E44" s="57">
        <v>11</v>
      </c>
      <c r="F44" s="57">
        <v>3</v>
      </c>
      <c r="G44" s="68" t="str">
        <f>VLOOKUP(B44,'[13]Sheet1'!$B$10:$H$76,7,0)</f>
        <v>Khá</v>
      </c>
      <c r="H44" s="57">
        <f t="shared" si="2"/>
        <v>8</v>
      </c>
      <c r="I44" s="58">
        <f t="shared" si="0"/>
        <v>11</v>
      </c>
      <c r="J44" s="59">
        <v>25</v>
      </c>
      <c r="K44" s="58">
        <f t="shared" si="1"/>
        <v>25</v>
      </c>
      <c r="L44" s="59">
        <v>13</v>
      </c>
      <c r="M44" s="58">
        <f t="shared" si="3"/>
        <v>13</v>
      </c>
      <c r="N44" s="59">
        <v>25</v>
      </c>
      <c r="O44" s="58">
        <v>20</v>
      </c>
      <c r="P44" s="59"/>
      <c r="Q44" s="59"/>
      <c r="R44" s="59"/>
      <c r="S44" s="59">
        <f t="shared" si="4"/>
        <v>0</v>
      </c>
      <c r="T44" s="47">
        <f t="shared" si="5"/>
        <v>69</v>
      </c>
      <c r="U44" s="100"/>
      <c r="V44" s="102">
        <v>10</v>
      </c>
      <c r="W44" s="46">
        <f t="shared" si="6"/>
        <v>59</v>
      </c>
      <c r="X44" s="29" t="str">
        <f t="shared" si="7"/>
        <v>TB</v>
      </c>
      <c r="Y44" s="60"/>
    </row>
    <row r="45" spans="1:25" ht="16.5" customHeight="1">
      <c r="A45" s="61">
        <f t="shared" si="8"/>
        <v>41</v>
      </c>
      <c r="B45" s="95" t="s">
        <v>1071</v>
      </c>
      <c r="C45" s="96" t="s">
        <v>1072</v>
      </c>
      <c r="D45" s="97" t="s">
        <v>1073</v>
      </c>
      <c r="E45" s="57">
        <v>10</v>
      </c>
      <c r="F45" s="57">
        <v>3</v>
      </c>
      <c r="G45" s="68" t="str">
        <f>VLOOKUP(B45,'[13]Sheet1'!$B$10:$H$76,7,0)</f>
        <v>Khá</v>
      </c>
      <c r="H45" s="57">
        <f t="shared" si="2"/>
        <v>8</v>
      </c>
      <c r="I45" s="58">
        <f t="shared" si="0"/>
        <v>11</v>
      </c>
      <c r="J45" s="59">
        <v>25</v>
      </c>
      <c r="K45" s="58">
        <f t="shared" si="1"/>
        <v>25</v>
      </c>
      <c r="L45" s="59">
        <v>13</v>
      </c>
      <c r="M45" s="58">
        <f t="shared" si="3"/>
        <v>13</v>
      </c>
      <c r="N45" s="59">
        <v>25</v>
      </c>
      <c r="O45" s="58">
        <v>20</v>
      </c>
      <c r="P45" s="59"/>
      <c r="Q45" s="59"/>
      <c r="R45" s="59"/>
      <c r="S45" s="59">
        <f t="shared" si="4"/>
        <v>0</v>
      </c>
      <c r="T45" s="47">
        <f t="shared" si="5"/>
        <v>69</v>
      </c>
      <c r="U45" s="100"/>
      <c r="V45" s="102"/>
      <c r="W45" s="46">
        <f t="shared" si="6"/>
        <v>69</v>
      </c>
      <c r="X45" s="29" t="str">
        <f t="shared" si="7"/>
        <v>Khá</v>
      </c>
      <c r="Y45" s="60"/>
    </row>
    <row r="46" spans="1:25" ht="16.5" customHeight="1">
      <c r="A46" s="61">
        <f t="shared" si="8"/>
        <v>42</v>
      </c>
      <c r="B46" s="95" t="s">
        <v>1074</v>
      </c>
      <c r="C46" s="96" t="s">
        <v>79</v>
      </c>
      <c r="D46" s="97" t="s">
        <v>105</v>
      </c>
      <c r="E46" s="57">
        <v>11</v>
      </c>
      <c r="F46" s="57">
        <v>3</v>
      </c>
      <c r="G46" s="68" t="str">
        <f>VLOOKUP(B46,'[13]Sheet1'!$B$10:$H$76,7,0)</f>
        <v>Khá</v>
      </c>
      <c r="H46" s="57">
        <f t="shared" si="2"/>
        <v>8</v>
      </c>
      <c r="I46" s="58">
        <f t="shared" si="0"/>
        <v>11</v>
      </c>
      <c r="J46" s="59">
        <v>25</v>
      </c>
      <c r="K46" s="58">
        <f t="shared" si="1"/>
        <v>25</v>
      </c>
      <c r="L46" s="59">
        <v>13</v>
      </c>
      <c r="M46" s="58">
        <f t="shared" si="3"/>
        <v>13</v>
      </c>
      <c r="N46" s="59">
        <v>25</v>
      </c>
      <c r="O46" s="58">
        <v>20</v>
      </c>
      <c r="P46" s="59"/>
      <c r="Q46" s="59"/>
      <c r="R46" s="59"/>
      <c r="S46" s="59">
        <f t="shared" si="4"/>
        <v>0</v>
      </c>
      <c r="T46" s="47">
        <f t="shared" si="5"/>
        <v>69</v>
      </c>
      <c r="U46" s="45"/>
      <c r="V46" s="101"/>
      <c r="W46" s="46">
        <f t="shared" si="6"/>
        <v>69</v>
      </c>
      <c r="X46" s="29" t="str">
        <f t="shared" si="7"/>
        <v>Khá</v>
      </c>
      <c r="Y46" s="60"/>
    </row>
    <row r="47" spans="1:25" ht="16.5" customHeight="1">
      <c r="A47" s="61">
        <f t="shared" si="8"/>
        <v>43</v>
      </c>
      <c r="B47" s="95" t="s">
        <v>1075</v>
      </c>
      <c r="C47" s="96" t="s">
        <v>1076</v>
      </c>
      <c r="D47" s="97" t="s">
        <v>65</v>
      </c>
      <c r="E47" s="57">
        <v>11</v>
      </c>
      <c r="F47" s="57">
        <v>3</v>
      </c>
      <c r="G47" s="68" t="str">
        <f>VLOOKUP(B47,'[13]Sheet1'!$B$10:$H$76,7,0)</f>
        <v>Khá</v>
      </c>
      <c r="H47" s="57">
        <f t="shared" si="2"/>
        <v>8</v>
      </c>
      <c r="I47" s="58">
        <f t="shared" si="0"/>
        <v>11</v>
      </c>
      <c r="J47" s="59">
        <v>25</v>
      </c>
      <c r="K47" s="58">
        <f t="shared" si="1"/>
        <v>25</v>
      </c>
      <c r="L47" s="59">
        <v>13</v>
      </c>
      <c r="M47" s="58">
        <f t="shared" si="3"/>
        <v>13</v>
      </c>
      <c r="N47" s="59">
        <v>25</v>
      </c>
      <c r="O47" s="58">
        <v>20</v>
      </c>
      <c r="P47" s="59"/>
      <c r="Q47" s="59"/>
      <c r="R47" s="59"/>
      <c r="S47" s="59">
        <f t="shared" si="4"/>
        <v>0</v>
      </c>
      <c r="T47" s="47">
        <f t="shared" si="5"/>
        <v>69</v>
      </c>
      <c r="U47" s="100"/>
      <c r="V47" s="102"/>
      <c r="W47" s="46">
        <f t="shared" si="6"/>
        <v>69</v>
      </c>
      <c r="X47" s="29" t="str">
        <f t="shared" si="7"/>
        <v>Khá</v>
      </c>
      <c r="Y47" s="62"/>
    </row>
    <row r="48" spans="1:25" ht="16.5" customHeight="1">
      <c r="A48" s="61">
        <f t="shared" si="8"/>
        <v>44</v>
      </c>
      <c r="B48" s="95" t="s">
        <v>1077</v>
      </c>
      <c r="C48" s="96" t="s">
        <v>1078</v>
      </c>
      <c r="D48" s="97" t="s">
        <v>103</v>
      </c>
      <c r="E48" s="57">
        <v>10</v>
      </c>
      <c r="F48" s="57">
        <v>3</v>
      </c>
      <c r="G48" s="68" t="str">
        <f>VLOOKUP(B48,'[13]Sheet1'!$B$10:$H$76,7,0)</f>
        <v>Trung bình</v>
      </c>
      <c r="H48" s="57">
        <f t="shared" si="2"/>
        <v>5</v>
      </c>
      <c r="I48" s="58">
        <f t="shared" si="0"/>
        <v>8</v>
      </c>
      <c r="J48" s="59">
        <v>25</v>
      </c>
      <c r="K48" s="58">
        <f t="shared" si="1"/>
        <v>25</v>
      </c>
      <c r="L48" s="59">
        <v>13</v>
      </c>
      <c r="M48" s="58">
        <f t="shared" si="3"/>
        <v>13</v>
      </c>
      <c r="N48" s="59">
        <v>25</v>
      </c>
      <c r="O48" s="58">
        <v>20</v>
      </c>
      <c r="P48" s="59"/>
      <c r="Q48" s="59"/>
      <c r="R48" s="59"/>
      <c r="S48" s="59">
        <f t="shared" si="4"/>
        <v>0</v>
      </c>
      <c r="T48" s="47">
        <f t="shared" si="5"/>
        <v>66</v>
      </c>
      <c r="U48" s="45"/>
      <c r="V48" s="101"/>
      <c r="W48" s="46">
        <f t="shared" si="6"/>
        <v>66</v>
      </c>
      <c r="X48" s="29" t="str">
        <f t="shared" si="7"/>
        <v>Khá</v>
      </c>
      <c r="Y48" s="60"/>
    </row>
    <row r="49" spans="1:25" ht="16.5" customHeight="1">
      <c r="A49" s="61">
        <f t="shared" si="8"/>
        <v>45</v>
      </c>
      <c r="B49" s="95" t="s">
        <v>1079</v>
      </c>
      <c r="C49" s="96" t="s">
        <v>58</v>
      </c>
      <c r="D49" s="97" t="s">
        <v>103</v>
      </c>
      <c r="E49" s="57">
        <v>11</v>
      </c>
      <c r="F49" s="57">
        <v>3</v>
      </c>
      <c r="G49" s="68" t="str">
        <f>VLOOKUP(B49,'[13]Sheet1'!$B$10:$H$76,7,0)</f>
        <v>Khá</v>
      </c>
      <c r="H49" s="57">
        <f t="shared" si="2"/>
        <v>8</v>
      </c>
      <c r="I49" s="58">
        <f t="shared" si="0"/>
        <v>11</v>
      </c>
      <c r="J49" s="59">
        <v>25</v>
      </c>
      <c r="K49" s="58">
        <f t="shared" si="1"/>
        <v>25</v>
      </c>
      <c r="L49" s="59">
        <v>13</v>
      </c>
      <c r="M49" s="58">
        <f t="shared" si="3"/>
        <v>13</v>
      </c>
      <c r="N49" s="59">
        <v>25</v>
      </c>
      <c r="O49" s="58">
        <v>20</v>
      </c>
      <c r="P49" s="59"/>
      <c r="Q49" s="59"/>
      <c r="R49" s="59"/>
      <c r="S49" s="59">
        <f t="shared" si="4"/>
        <v>0</v>
      </c>
      <c r="T49" s="47">
        <f t="shared" si="5"/>
        <v>69</v>
      </c>
      <c r="U49" s="100"/>
      <c r="V49" s="102"/>
      <c r="W49" s="46">
        <f t="shared" si="6"/>
        <v>69</v>
      </c>
      <c r="X49" s="29" t="str">
        <f t="shared" si="7"/>
        <v>Khá</v>
      </c>
      <c r="Y49" s="60"/>
    </row>
    <row r="50" spans="1:25" ht="16.5" customHeight="1">
      <c r="A50" s="61">
        <f t="shared" si="8"/>
        <v>46</v>
      </c>
      <c r="B50" s="95" t="s">
        <v>1080</v>
      </c>
      <c r="C50" s="96" t="s">
        <v>66</v>
      </c>
      <c r="D50" s="97" t="s">
        <v>163</v>
      </c>
      <c r="E50" s="57">
        <v>11</v>
      </c>
      <c r="F50" s="57">
        <v>3</v>
      </c>
      <c r="G50" s="68" t="str">
        <f>VLOOKUP(B50,'[13]Sheet1'!$B$10:$H$76,7,0)</f>
        <v>Khá</v>
      </c>
      <c r="H50" s="57">
        <f t="shared" si="2"/>
        <v>8</v>
      </c>
      <c r="I50" s="58">
        <f t="shared" si="0"/>
        <v>11</v>
      </c>
      <c r="J50" s="59">
        <v>25</v>
      </c>
      <c r="K50" s="58">
        <f t="shared" si="1"/>
        <v>25</v>
      </c>
      <c r="L50" s="59">
        <v>13</v>
      </c>
      <c r="M50" s="58">
        <f t="shared" si="3"/>
        <v>13</v>
      </c>
      <c r="N50" s="59">
        <v>25</v>
      </c>
      <c r="O50" s="58">
        <v>20</v>
      </c>
      <c r="P50" s="59"/>
      <c r="Q50" s="59"/>
      <c r="R50" s="59"/>
      <c r="S50" s="59">
        <f t="shared" si="4"/>
        <v>0</v>
      </c>
      <c r="T50" s="47">
        <f t="shared" si="5"/>
        <v>69</v>
      </c>
      <c r="U50" s="100"/>
      <c r="V50" s="102"/>
      <c r="W50" s="46">
        <f t="shared" si="6"/>
        <v>69</v>
      </c>
      <c r="X50" s="29" t="str">
        <f t="shared" si="7"/>
        <v>Khá</v>
      </c>
      <c r="Y50" s="60"/>
    </row>
    <row r="51" spans="1:25" ht="16.5" customHeight="1">
      <c r="A51" s="61">
        <f t="shared" si="8"/>
        <v>47</v>
      </c>
      <c r="B51" s="95" t="s">
        <v>1081</v>
      </c>
      <c r="C51" s="96" t="s">
        <v>53</v>
      </c>
      <c r="D51" s="97" t="s">
        <v>163</v>
      </c>
      <c r="E51" s="57">
        <v>10</v>
      </c>
      <c r="F51" s="57">
        <v>3</v>
      </c>
      <c r="G51" s="68" t="str">
        <f>VLOOKUP(B51,'[13]Sheet1'!$B$10:$H$76,7,0)</f>
        <v>Trung bình</v>
      </c>
      <c r="H51" s="57">
        <f t="shared" si="2"/>
        <v>5</v>
      </c>
      <c r="I51" s="58">
        <f t="shared" si="0"/>
        <v>8</v>
      </c>
      <c r="J51" s="59">
        <v>25</v>
      </c>
      <c r="K51" s="58">
        <f t="shared" si="1"/>
        <v>25</v>
      </c>
      <c r="L51" s="59">
        <v>13</v>
      </c>
      <c r="M51" s="58">
        <f t="shared" si="3"/>
        <v>13</v>
      </c>
      <c r="N51" s="59">
        <v>25</v>
      </c>
      <c r="O51" s="58">
        <v>20</v>
      </c>
      <c r="P51" s="59"/>
      <c r="Q51" s="59"/>
      <c r="R51" s="59"/>
      <c r="S51" s="59">
        <f t="shared" si="4"/>
        <v>0</v>
      </c>
      <c r="T51" s="47">
        <f t="shared" si="5"/>
        <v>66</v>
      </c>
      <c r="U51" s="45"/>
      <c r="V51" s="101">
        <v>10</v>
      </c>
      <c r="W51" s="46">
        <f t="shared" si="6"/>
        <v>56</v>
      </c>
      <c r="X51" s="29" t="str">
        <f t="shared" si="7"/>
        <v>TB</v>
      </c>
      <c r="Y51" s="60"/>
    </row>
    <row r="52" spans="1:25" ht="16.5" customHeight="1">
      <c r="A52" s="61">
        <f t="shared" si="8"/>
        <v>48</v>
      </c>
      <c r="B52" s="95" t="s">
        <v>1082</v>
      </c>
      <c r="C52" s="96" t="s">
        <v>82</v>
      </c>
      <c r="D52" s="97" t="s">
        <v>67</v>
      </c>
      <c r="E52" s="57">
        <v>12</v>
      </c>
      <c r="F52" s="57">
        <v>3</v>
      </c>
      <c r="G52" s="68" t="str">
        <f>VLOOKUP(B52,'[13]Sheet1'!$B$10:$H$76,7,0)</f>
        <v>Khá</v>
      </c>
      <c r="H52" s="57">
        <f t="shared" si="2"/>
        <v>8</v>
      </c>
      <c r="I52" s="58">
        <f t="shared" si="0"/>
        <v>11</v>
      </c>
      <c r="J52" s="59">
        <v>25</v>
      </c>
      <c r="K52" s="58">
        <f t="shared" si="1"/>
        <v>25</v>
      </c>
      <c r="L52" s="59">
        <v>13</v>
      </c>
      <c r="M52" s="58">
        <f t="shared" si="3"/>
        <v>13</v>
      </c>
      <c r="N52" s="59">
        <v>25</v>
      </c>
      <c r="O52" s="58">
        <v>0</v>
      </c>
      <c r="P52" s="59"/>
      <c r="Q52" s="59"/>
      <c r="R52" s="59"/>
      <c r="S52" s="59">
        <f t="shared" si="4"/>
        <v>0</v>
      </c>
      <c r="T52" s="47">
        <f t="shared" si="5"/>
        <v>49</v>
      </c>
      <c r="U52" s="45"/>
      <c r="V52" s="101"/>
      <c r="W52" s="46">
        <f t="shared" si="6"/>
        <v>49</v>
      </c>
      <c r="X52" s="29" t="str">
        <f t="shared" si="7"/>
        <v>Yếu</v>
      </c>
      <c r="Y52" s="60"/>
    </row>
    <row r="53" spans="1:25" ht="16.5" customHeight="1">
      <c r="A53" s="61">
        <f t="shared" si="8"/>
        <v>49</v>
      </c>
      <c r="B53" s="95" t="s">
        <v>1083</v>
      </c>
      <c r="C53" s="96" t="s">
        <v>864</v>
      </c>
      <c r="D53" s="97" t="s">
        <v>327</v>
      </c>
      <c r="E53" s="57">
        <v>13</v>
      </c>
      <c r="F53" s="57">
        <v>3</v>
      </c>
      <c r="G53" s="68" t="str">
        <f>VLOOKUP(B53,'[13]Sheet1'!$B$10:$H$76,7,0)</f>
        <v>Giỏi</v>
      </c>
      <c r="H53" s="57">
        <f t="shared" si="2"/>
        <v>9</v>
      </c>
      <c r="I53" s="58">
        <f t="shared" si="0"/>
        <v>12</v>
      </c>
      <c r="J53" s="59">
        <v>25</v>
      </c>
      <c r="K53" s="58">
        <f t="shared" si="1"/>
        <v>25</v>
      </c>
      <c r="L53" s="59">
        <v>16</v>
      </c>
      <c r="M53" s="58">
        <f t="shared" si="3"/>
        <v>16</v>
      </c>
      <c r="N53" s="59">
        <v>25</v>
      </c>
      <c r="O53" s="58">
        <v>20</v>
      </c>
      <c r="P53" s="59"/>
      <c r="Q53" s="59"/>
      <c r="R53" s="59"/>
      <c r="S53" s="59">
        <f t="shared" si="4"/>
        <v>0</v>
      </c>
      <c r="T53" s="47">
        <f t="shared" si="5"/>
        <v>73</v>
      </c>
      <c r="U53" s="45"/>
      <c r="V53" s="101"/>
      <c r="W53" s="46">
        <f t="shared" si="6"/>
        <v>73</v>
      </c>
      <c r="X53" s="29" t="str">
        <f t="shared" si="7"/>
        <v>Khá</v>
      </c>
      <c r="Y53" s="60"/>
    </row>
    <row r="54" spans="1:25" ht="16.5" customHeight="1">
      <c r="A54" s="61">
        <f t="shared" si="8"/>
        <v>50</v>
      </c>
      <c r="B54" s="95" t="s">
        <v>1084</v>
      </c>
      <c r="C54" s="96" t="s">
        <v>1085</v>
      </c>
      <c r="D54" s="97" t="s">
        <v>327</v>
      </c>
      <c r="E54" s="57">
        <v>10</v>
      </c>
      <c r="F54" s="57">
        <v>3</v>
      </c>
      <c r="G54" s="68" t="str">
        <f>VLOOKUP(B54,'[13]Sheet1'!$B$10:$H$76,7,0)</f>
        <v>Trung bình</v>
      </c>
      <c r="H54" s="57">
        <f t="shared" si="2"/>
        <v>5</v>
      </c>
      <c r="I54" s="58">
        <f t="shared" si="0"/>
        <v>8</v>
      </c>
      <c r="J54" s="59">
        <v>25</v>
      </c>
      <c r="K54" s="58">
        <f t="shared" si="1"/>
        <v>25</v>
      </c>
      <c r="L54" s="59">
        <v>8</v>
      </c>
      <c r="M54" s="58">
        <f t="shared" si="3"/>
        <v>8</v>
      </c>
      <c r="N54" s="59">
        <v>25</v>
      </c>
      <c r="O54" s="58">
        <v>20</v>
      </c>
      <c r="P54" s="59"/>
      <c r="Q54" s="59"/>
      <c r="R54" s="59"/>
      <c r="S54" s="59">
        <f t="shared" si="4"/>
        <v>0</v>
      </c>
      <c r="T54" s="47">
        <f t="shared" si="5"/>
        <v>61</v>
      </c>
      <c r="U54" s="45"/>
      <c r="V54" s="101"/>
      <c r="W54" s="46">
        <f t="shared" si="6"/>
        <v>61</v>
      </c>
      <c r="X54" s="29" t="str">
        <f t="shared" si="7"/>
        <v>TB</v>
      </c>
      <c r="Y54" s="60"/>
    </row>
    <row r="55" spans="1:25" ht="16.5" customHeight="1">
      <c r="A55" s="61">
        <f t="shared" si="8"/>
        <v>51</v>
      </c>
      <c r="B55" s="95" t="s">
        <v>1086</v>
      </c>
      <c r="C55" s="96" t="s">
        <v>60</v>
      </c>
      <c r="D55" s="97" t="s">
        <v>210</v>
      </c>
      <c r="E55" s="57">
        <v>12</v>
      </c>
      <c r="F55" s="57">
        <v>3</v>
      </c>
      <c r="G55" s="68" t="str">
        <f>VLOOKUP(B55,'[13]Sheet1'!$B$10:$H$76,7,0)</f>
        <v>Giỏi</v>
      </c>
      <c r="H55" s="57">
        <f t="shared" si="2"/>
        <v>9</v>
      </c>
      <c r="I55" s="58">
        <f t="shared" si="0"/>
        <v>12</v>
      </c>
      <c r="J55" s="59">
        <v>25</v>
      </c>
      <c r="K55" s="58">
        <f t="shared" si="1"/>
        <v>25</v>
      </c>
      <c r="L55" s="59">
        <v>16</v>
      </c>
      <c r="M55" s="58">
        <f t="shared" si="3"/>
        <v>16</v>
      </c>
      <c r="N55" s="59">
        <v>25</v>
      </c>
      <c r="O55" s="58">
        <v>20</v>
      </c>
      <c r="P55" s="59"/>
      <c r="Q55" s="59"/>
      <c r="R55" s="59"/>
      <c r="S55" s="59">
        <f t="shared" si="4"/>
        <v>0</v>
      </c>
      <c r="T55" s="47">
        <f t="shared" si="5"/>
        <v>73</v>
      </c>
      <c r="U55" s="45"/>
      <c r="V55" s="101"/>
      <c r="W55" s="46">
        <f t="shared" si="6"/>
        <v>73</v>
      </c>
      <c r="X55" s="29" t="str">
        <f t="shared" si="7"/>
        <v>Khá</v>
      </c>
      <c r="Y55" s="60"/>
    </row>
    <row r="56" spans="1:25" ht="16.5" customHeight="1">
      <c r="A56" s="61">
        <f t="shared" si="8"/>
        <v>52</v>
      </c>
      <c r="B56" s="95" t="s">
        <v>1087</v>
      </c>
      <c r="C56" s="96" t="s">
        <v>82</v>
      </c>
      <c r="D56" s="97" t="s">
        <v>1088</v>
      </c>
      <c r="E56" s="57">
        <v>10</v>
      </c>
      <c r="F56" s="57">
        <v>3</v>
      </c>
      <c r="G56" s="68" t="str">
        <f>VLOOKUP(B56,'[13]Sheet1'!$B$10:$H$76,7,0)</f>
        <v>Khá</v>
      </c>
      <c r="H56" s="57">
        <f t="shared" si="2"/>
        <v>8</v>
      </c>
      <c r="I56" s="58">
        <f t="shared" si="0"/>
        <v>11</v>
      </c>
      <c r="J56" s="59">
        <v>25</v>
      </c>
      <c r="K56" s="58">
        <f t="shared" si="1"/>
        <v>25</v>
      </c>
      <c r="L56" s="59">
        <v>14</v>
      </c>
      <c r="M56" s="58">
        <f t="shared" si="3"/>
        <v>14</v>
      </c>
      <c r="N56" s="59">
        <v>25</v>
      </c>
      <c r="O56" s="58">
        <v>20</v>
      </c>
      <c r="P56" s="59"/>
      <c r="Q56" s="59"/>
      <c r="R56" s="59"/>
      <c r="S56" s="59">
        <f t="shared" si="4"/>
        <v>0</v>
      </c>
      <c r="T56" s="47">
        <f t="shared" si="5"/>
        <v>70</v>
      </c>
      <c r="U56" s="45">
        <v>10</v>
      </c>
      <c r="V56" s="101"/>
      <c r="W56" s="46">
        <f t="shared" si="6"/>
        <v>60</v>
      </c>
      <c r="X56" s="29" t="str">
        <f t="shared" si="7"/>
        <v>TB</v>
      </c>
      <c r="Y56" s="60" t="s">
        <v>332</v>
      </c>
    </row>
    <row r="57" spans="1:25" ht="16.5" customHeight="1">
      <c r="A57" s="61">
        <f t="shared" si="8"/>
        <v>53</v>
      </c>
      <c r="B57" s="95" t="s">
        <v>1089</v>
      </c>
      <c r="C57" s="96" t="s">
        <v>70</v>
      </c>
      <c r="D57" s="97" t="s">
        <v>191</v>
      </c>
      <c r="E57" s="57">
        <v>11</v>
      </c>
      <c r="F57" s="57">
        <v>3</v>
      </c>
      <c r="G57" s="68" t="str">
        <f>VLOOKUP(B57,'[13]Sheet1'!$B$10:$H$76,7,0)</f>
        <v>Khá</v>
      </c>
      <c r="H57" s="57">
        <f t="shared" si="2"/>
        <v>8</v>
      </c>
      <c r="I57" s="58">
        <f t="shared" si="0"/>
        <v>11</v>
      </c>
      <c r="J57" s="59">
        <v>25</v>
      </c>
      <c r="K57" s="58">
        <f t="shared" si="1"/>
        <v>25</v>
      </c>
      <c r="L57" s="59">
        <v>10</v>
      </c>
      <c r="M57" s="58">
        <f t="shared" si="3"/>
        <v>10</v>
      </c>
      <c r="N57" s="59">
        <v>25</v>
      </c>
      <c r="O57" s="58">
        <v>20</v>
      </c>
      <c r="P57" s="59"/>
      <c r="Q57" s="59"/>
      <c r="R57" s="59"/>
      <c r="S57" s="59">
        <f t="shared" si="4"/>
        <v>0</v>
      </c>
      <c r="T57" s="47">
        <f t="shared" si="5"/>
        <v>66</v>
      </c>
      <c r="U57" s="45"/>
      <c r="V57" s="101"/>
      <c r="W57" s="46">
        <f t="shared" si="6"/>
        <v>66</v>
      </c>
      <c r="X57" s="29" t="str">
        <f t="shared" si="7"/>
        <v>Khá</v>
      </c>
      <c r="Y57" s="60"/>
    </row>
    <row r="58" spans="1:25" ht="16.5" customHeight="1">
      <c r="A58" s="61">
        <f t="shared" si="8"/>
        <v>54</v>
      </c>
      <c r="B58" s="95" t="s">
        <v>1090</v>
      </c>
      <c r="C58" s="96" t="s">
        <v>1091</v>
      </c>
      <c r="D58" s="97" t="s">
        <v>212</v>
      </c>
      <c r="E58" s="57">
        <v>7</v>
      </c>
      <c r="F58" s="57">
        <v>3</v>
      </c>
      <c r="G58" s="68" t="str">
        <f>VLOOKUP(B58,'[13]Sheet1'!$B$10:$H$76,7,0)</f>
        <v>Yếu</v>
      </c>
      <c r="H58" s="57">
        <f t="shared" si="2"/>
        <v>3</v>
      </c>
      <c r="I58" s="58">
        <f t="shared" si="0"/>
        <v>6</v>
      </c>
      <c r="J58" s="59">
        <v>25</v>
      </c>
      <c r="K58" s="58">
        <f t="shared" si="1"/>
        <v>25</v>
      </c>
      <c r="L58" s="59">
        <v>13</v>
      </c>
      <c r="M58" s="58">
        <f t="shared" si="3"/>
        <v>13</v>
      </c>
      <c r="N58" s="59">
        <v>25</v>
      </c>
      <c r="O58" s="58">
        <v>20</v>
      </c>
      <c r="P58" s="59"/>
      <c r="Q58" s="59"/>
      <c r="R58" s="59"/>
      <c r="S58" s="59">
        <f t="shared" si="4"/>
        <v>0</v>
      </c>
      <c r="T58" s="47">
        <f t="shared" si="5"/>
        <v>64</v>
      </c>
      <c r="U58" s="45"/>
      <c r="V58" s="101">
        <v>10</v>
      </c>
      <c r="W58" s="46">
        <f t="shared" si="6"/>
        <v>54</v>
      </c>
      <c r="X58" s="29" t="str">
        <f t="shared" si="7"/>
        <v>TB</v>
      </c>
      <c r="Y58" s="60"/>
    </row>
    <row r="59" spans="1:25" ht="16.5" customHeight="1">
      <c r="A59" s="61">
        <f t="shared" si="8"/>
        <v>55</v>
      </c>
      <c r="B59" s="95" t="s">
        <v>1092</v>
      </c>
      <c r="C59" s="96" t="s">
        <v>1093</v>
      </c>
      <c r="D59" s="97" t="s">
        <v>167</v>
      </c>
      <c r="E59" s="57">
        <v>9</v>
      </c>
      <c r="F59" s="57">
        <v>3</v>
      </c>
      <c r="G59" s="68" t="str">
        <f>VLOOKUP(B59,'[13]Sheet1'!$B$10:$H$76,7,0)</f>
        <v>Trung bình</v>
      </c>
      <c r="H59" s="57">
        <f t="shared" si="2"/>
        <v>5</v>
      </c>
      <c r="I59" s="58">
        <f t="shared" si="0"/>
        <v>8</v>
      </c>
      <c r="J59" s="59">
        <v>25</v>
      </c>
      <c r="K59" s="58">
        <f t="shared" si="1"/>
        <v>25</v>
      </c>
      <c r="L59" s="59">
        <v>13</v>
      </c>
      <c r="M59" s="58">
        <f t="shared" si="3"/>
        <v>13</v>
      </c>
      <c r="N59" s="59">
        <v>25</v>
      </c>
      <c r="O59" s="58">
        <v>20</v>
      </c>
      <c r="P59" s="59"/>
      <c r="Q59" s="59"/>
      <c r="R59" s="59"/>
      <c r="S59" s="59">
        <f t="shared" si="4"/>
        <v>0</v>
      </c>
      <c r="T59" s="47">
        <f t="shared" si="5"/>
        <v>66</v>
      </c>
      <c r="U59" s="45"/>
      <c r="V59" s="101"/>
      <c r="W59" s="46">
        <f t="shared" si="6"/>
        <v>66</v>
      </c>
      <c r="X59" s="29" t="str">
        <f t="shared" si="7"/>
        <v>Khá</v>
      </c>
      <c r="Y59" s="60"/>
    </row>
    <row r="60" spans="1:25" ht="16.5" customHeight="1">
      <c r="A60" s="61">
        <f t="shared" si="8"/>
        <v>56</v>
      </c>
      <c r="B60" s="95" t="s">
        <v>1094</v>
      </c>
      <c r="C60" s="96" t="s">
        <v>1095</v>
      </c>
      <c r="D60" s="97" t="s">
        <v>1096</v>
      </c>
      <c r="E60" s="57">
        <v>10</v>
      </c>
      <c r="F60" s="57">
        <v>3</v>
      </c>
      <c r="G60" s="68" t="str">
        <f>VLOOKUP(B60,'[13]Sheet1'!$B$10:$H$76,7,0)</f>
        <v>Trung bình</v>
      </c>
      <c r="H60" s="57">
        <f t="shared" si="2"/>
        <v>5</v>
      </c>
      <c r="I60" s="58">
        <f t="shared" si="0"/>
        <v>8</v>
      </c>
      <c r="J60" s="59">
        <v>25</v>
      </c>
      <c r="K60" s="58">
        <f t="shared" si="1"/>
        <v>25</v>
      </c>
      <c r="L60" s="59">
        <v>13</v>
      </c>
      <c r="M60" s="58">
        <f t="shared" si="3"/>
        <v>13</v>
      </c>
      <c r="N60" s="59">
        <v>25</v>
      </c>
      <c r="O60" s="58">
        <v>20</v>
      </c>
      <c r="P60" s="59"/>
      <c r="Q60" s="59"/>
      <c r="R60" s="59"/>
      <c r="S60" s="59">
        <f t="shared" si="4"/>
        <v>0</v>
      </c>
      <c r="T60" s="47">
        <f t="shared" si="5"/>
        <v>66</v>
      </c>
      <c r="U60" s="45"/>
      <c r="V60" s="101"/>
      <c r="W60" s="46">
        <f t="shared" si="6"/>
        <v>66</v>
      </c>
      <c r="X60" s="29" t="str">
        <f t="shared" si="7"/>
        <v>Khá</v>
      </c>
      <c r="Y60" s="60"/>
    </row>
    <row r="61" spans="1:25" ht="16.5" customHeight="1">
      <c r="A61" s="61">
        <f t="shared" si="8"/>
        <v>57</v>
      </c>
      <c r="B61" s="95" t="s">
        <v>1097</v>
      </c>
      <c r="C61" s="96" t="s">
        <v>1098</v>
      </c>
      <c r="D61" s="97" t="s">
        <v>8</v>
      </c>
      <c r="E61" s="57"/>
      <c r="F61" s="57">
        <v>3</v>
      </c>
      <c r="G61" s="68" t="str">
        <f>VLOOKUP(B61,'[13]Sheet1'!$B$10:$H$76,7,0)</f>
        <v>Yếu</v>
      </c>
      <c r="H61" s="57">
        <f t="shared" si="2"/>
        <v>3</v>
      </c>
      <c r="I61" s="58">
        <f t="shared" si="0"/>
        <v>6</v>
      </c>
      <c r="J61" s="59"/>
      <c r="K61" s="58">
        <f t="shared" si="1"/>
        <v>0</v>
      </c>
      <c r="L61" s="59"/>
      <c r="M61" s="58">
        <f t="shared" si="3"/>
        <v>0</v>
      </c>
      <c r="N61" s="59"/>
      <c r="O61" s="58"/>
      <c r="P61" s="59"/>
      <c r="Q61" s="59"/>
      <c r="R61" s="59"/>
      <c r="S61" s="59">
        <f t="shared" si="4"/>
        <v>0</v>
      </c>
      <c r="T61" s="47">
        <f t="shared" si="5"/>
        <v>6</v>
      </c>
      <c r="U61" s="45">
        <v>10</v>
      </c>
      <c r="V61" s="101">
        <v>10</v>
      </c>
      <c r="W61" s="46">
        <f t="shared" si="6"/>
        <v>-14</v>
      </c>
      <c r="X61" s="29" t="str">
        <f t="shared" si="7"/>
        <v>Kém</v>
      </c>
      <c r="Y61" s="60" t="s">
        <v>332</v>
      </c>
    </row>
    <row r="62" spans="1:25" ht="16.5" customHeight="1">
      <c r="A62" s="61">
        <f t="shared" si="8"/>
        <v>58</v>
      </c>
      <c r="B62" s="95" t="s">
        <v>1099</v>
      </c>
      <c r="C62" s="96" t="s">
        <v>1100</v>
      </c>
      <c r="D62" s="97" t="s">
        <v>8</v>
      </c>
      <c r="E62" s="57">
        <v>10</v>
      </c>
      <c r="F62" s="57">
        <v>3</v>
      </c>
      <c r="G62" s="68" t="str">
        <f>VLOOKUP(B62,'[13]Sheet1'!$B$10:$H$76,7,0)</f>
        <v>Trung bình</v>
      </c>
      <c r="H62" s="57">
        <f t="shared" si="2"/>
        <v>5</v>
      </c>
      <c r="I62" s="58">
        <f t="shared" si="0"/>
        <v>8</v>
      </c>
      <c r="J62" s="59">
        <v>25</v>
      </c>
      <c r="K62" s="58">
        <f t="shared" si="1"/>
        <v>25</v>
      </c>
      <c r="L62" s="59">
        <v>13</v>
      </c>
      <c r="M62" s="58">
        <f t="shared" si="3"/>
        <v>13</v>
      </c>
      <c r="N62" s="59">
        <v>25</v>
      </c>
      <c r="O62" s="58">
        <v>20</v>
      </c>
      <c r="P62" s="59"/>
      <c r="Q62" s="59"/>
      <c r="R62" s="59"/>
      <c r="S62" s="59">
        <f t="shared" si="4"/>
        <v>0</v>
      </c>
      <c r="T62" s="47">
        <f t="shared" si="5"/>
        <v>66</v>
      </c>
      <c r="U62" s="45"/>
      <c r="V62" s="101"/>
      <c r="W62" s="46">
        <f t="shared" si="6"/>
        <v>66</v>
      </c>
      <c r="X62" s="29" t="str">
        <f t="shared" si="7"/>
        <v>Khá</v>
      </c>
      <c r="Y62" s="60"/>
    </row>
    <row r="63" spans="1:25" ht="16.5" customHeight="1">
      <c r="A63" s="61">
        <f t="shared" si="8"/>
        <v>59</v>
      </c>
      <c r="B63" s="95" t="s">
        <v>1101</v>
      </c>
      <c r="C63" s="96" t="s">
        <v>1102</v>
      </c>
      <c r="D63" s="97" t="s">
        <v>149</v>
      </c>
      <c r="E63" s="57">
        <v>11</v>
      </c>
      <c r="F63" s="57">
        <v>3</v>
      </c>
      <c r="G63" s="68" t="str">
        <f>VLOOKUP(B63,'[13]Sheet1'!$B$10:$H$76,7,0)</f>
        <v>Khá</v>
      </c>
      <c r="H63" s="57">
        <f t="shared" si="2"/>
        <v>8</v>
      </c>
      <c r="I63" s="58">
        <f t="shared" si="0"/>
        <v>11</v>
      </c>
      <c r="J63" s="59">
        <v>25</v>
      </c>
      <c r="K63" s="58">
        <f t="shared" si="1"/>
        <v>25</v>
      </c>
      <c r="L63" s="59">
        <v>11</v>
      </c>
      <c r="M63" s="58">
        <f t="shared" si="3"/>
        <v>11</v>
      </c>
      <c r="N63" s="59">
        <v>25</v>
      </c>
      <c r="O63" s="58">
        <v>20</v>
      </c>
      <c r="P63" s="59"/>
      <c r="Q63" s="59">
        <v>5</v>
      </c>
      <c r="R63" s="59"/>
      <c r="S63" s="59">
        <f t="shared" si="4"/>
        <v>5</v>
      </c>
      <c r="T63" s="47">
        <f t="shared" si="5"/>
        <v>72</v>
      </c>
      <c r="U63" s="45"/>
      <c r="V63" s="101"/>
      <c r="W63" s="46">
        <f t="shared" si="6"/>
        <v>72</v>
      </c>
      <c r="X63" s="29" t="str">
        <f t="shared" si="7"/>
        <v>Khá</v>
      </c>
      <c r="Y63" s="60"/>
    </row>
    <row r="64" spans="1:25" ht="16.5" customHeight="1">
      <c r="A64" s="61">
        <f t="shared" si="8"/>
        <v>60</v>
      </c>
      <c r="B64" s="95" t="s">
        <v>1103</v>
      </c>
      <c r="C64" s="96" t="s">
        <v>1104</v>
      </c>
      <c r="D64" s="97" t="s">
        <v>169</v>
      </c>
      <c r="E64" s="57">
        <v>11</v>
      </c>
      <c r="F64" s="57">
        <v>3</v>
      </c>
      <c r="G64" s="68" t="str">
        <f>VLOOKUP(B64,'[13]Sheet1'!$B$10:$H$76,7,0)</f>
        <v>Khá</v>
      </c>
      <c r="H64" s="57">
        <f t="shared" si="2"/>
        <v>8</v>
      </c>
      <c r="I64" s="58">
        <f t="shared" si="0"/>
        <v>11</v>
      </c>
      <c r="J64" s="59">
        <v>25</v>
      </c>
      <c r="K64" s="58">
        <f t="shared" si="1"/>
        <v>25</v>
      </c>
      <c r="L64" s="59">
        <v>13</v>
      </c>
      <c r="M64" s="58">
        <f t="shared" si="3"/>
        <v>13</v>
      </c>
      <c r="N64" s="59">
        <v>25</v>
      </c>
      <c r="O64" s="58">
        <v>20</v>
      </c>
      <c r="P64" s="59"/>
      <c r="Q64" s="59"/>
      <c r="R64" s="59"/>
      <c r="S64" s="59">
        <f t="shared" si="4"/>
        <v>0</v>
      </c>
      <c r="T64" s="47">
        <f t="shared" si="5"/>
        <v>69</v>
      </c>
      <c r="U64" s="45"/>
      <c r="V64" s="101">
        <v>10</v>
      </c>
      <c r="W64" s="46">
        <f t="shared" si="6"/>
        <v>59</v>
      </c>
      <c r="X64" s="29" t="str">
        <f t="shared" si="7"/>
        <v>TB</v>
      </c>
      <c r="Y64" s="60"/>
    </row>
    <row r="65" spans="1:25" ht="16.5" customHeight="1">
      <c r="A65" s="61">
        <f t="shared" si="8"/>
        <v>61</v>
      </c>
      <c r="B65" s="95" t="s">
        <v>1105</v>
      </c>
      <c r="C65" s="96" t="s">
        <v>196</v>
      </c>
      <c r="D65" s="97" t="s">
        <v>1106</v>
      </c>
      <c r="E65" s="57">
        <v>11</v>
      </c>
      <c r="F65" s="57">
        <v>3</v>
      </c>
      <c r="G65" s="68" t="str">
        <f>VLOOKUP(B65,'[13]Sheet1'!$B$10:$H$76,7,0)</f>
        <v>Khá</v>
      </c>
      <c r="H65" s="57">
        <f t="shared" si="2"/>
        <v>8</v>
      </c>
      <c r="I65" s="58">
        <f t="shared" si="0"/>
        <v>11</v>
      </c>
      <c r="J65" s="59">
        <v>25</v>
      </c>
      <c r="K65" s="58">
        <f t="shared" si="1"/>
        <v>25</v>
      </c>
      <c r="L65" s="59">
        <v>13</v>
      </c>
      <c r="M65" s="58">
        <f t="shared" si="3"/>
        <v>13</v>
      </c>
      <c r="N65" s="59">
        <v>25</v>
      </c>
      <c r="O65" s="58">
        <v>0</v>
      </c>
      <c r="P65" s="59"/>
      <c r="Q65" s="59"/>
      <c r="R65" s="59"/>
      <c r="S65" s="59">
        <f t="shared" si="4"/>
        <v>0</v>
      </c>
      <c r="T65" s="47">
        <f t="shared" si="5"/>
        <v>49</v>
      </c>
      <c r="U65" s="45"/>
      <c r="V65" s="101">
        <v>10</v>
      </c>
      <c r="W65" s="46">
        <f t="shared" si="6"/>
        <v>39</v>
      </c>
      <c r="X65" s="29" t="str">
        <f t="shared" si="7"/>
        <v>Yếu</v>
      </c>
      <c r="Y65" s="60"/>
    </row>
    <row r="66" spans="1:25" ht="16.5" customHeight="1">
      <c r="A66" s="61">
        <f t="shared" si="8"/>
        <v>62</v>
      </c>
      <c r="B66" s="95" t="s">
        <v>1107</v>
      </c>
      <c r="C66" s="96" t="s">
        <v>1108</v>
      </c>
      <c r="D66" s="97" t="s">
        <v>96</v>
      </c>
      <c r="E66" s="57">
        <v>9</v>
      </c>
      <c r="F66" s="57">
        <v>3</v>
      </c>
      <c r="G66" s="68" t="str">
        <f>VLOOKUP(B66,'[13]Sheet1'!$B$10:$H$76,7,0)</f>
        <v>Khá</v>
      </c>
      <c r="H66" s="57">
        <f t="shared" si="2"/>
        <v>8</v>
      </c>
      <c r="I66" s="58">
        <f t="shared" si="0"/>
        <v>11</v>
      </c>
      <c r="J66" s="59">
        <v>25</v>
      </c>
      <c r="K66" s="58">
        <f t="shared" si="1"/>
        <v>25</v>
      </c>
      <c r="L66" s="59">
        <v>19</v>
      </c>
      <c r="M66" s="58">
        <f t="shared" si="3"/>
        <v>19</v>
      </c>
      <c r="N66" s="59">
        <v>25</v>
      </c>
      <c r="O66" s="58">
        <v>20</v>
      </c>
      <c r="P66" s="59">
        <v>8</v>
      </c>
      <c r="Q66" s="59"/>
      <c r="R66" s="59"/>
      <c r="S66" s="59">
        <f t="shared" si="4"/>
        <v>8</v>
      </c>
      <c r="T66" s="47">
        <f t="shared" si="5"/>
        <v>83</v>
      </c>
      <c r="U66" s="45"/>
      <c r="V66" s="101"/>
      <c r="W66" s="46">
        <f t="shared" si="6"/>
        <v>83</v>
      </c>
      <c r="X66" s="29" t="str">
        <f t="shared" si="7"/>
        <v>Tốt</v>
      </c>
      <c r="Y66" s="60"/>
    </row>
    <row r="67" spans="1:25" ht="16.5" customHeight="1">
      <c r="A67" s="61">
        <f t="shared" si="8"/>
        <v>63</v>
      </c>
      <c r="B67" s="95" t="s">
        <v>1109</v>
      </c>
      <c r="C67" s="96" t="s">
        <v>53</v>
      </c>
      <c r="D67" s="97" t="s">
        <v>1110</v>
      </c>
      <c r="E67" s="57">
        <v>6</v>
      </c>
      <c r="F67" s="57">
        <v>3</v>
      </c>
      <c r="G67" s="68" t="str">
        <f>VLOOKUP(B67,'[13]Sheet1'!$B$10:$H$76,7,0)</f>
        <v>Trung bình</v>
      </c>
      <c r="H67" s="57">
        <f t="shared" si="2"/>
        <v>5</v>
      </c>
      <c r="I67" s="58">
        <f t="shared" si="0"/>
        <v>8</v>
      </c>
      <c r="J67" s="59">
        <v>25</v>
      </c>
      <c r="K67" s="58">
        <f t="shared" si="1"/>
        <v>25</v>
      </c>
      <c r="L67" s="59">
        <v>13</v>
      </c>
      <c r="M67" s="58">
        <f t="shared" si="3"/>
        <v>13</v>
      </c>
      <c r="N67" s="59">
        <v>25</v>
      </c>
      <c r="O67" s="58">
        <v>20</v>
      </c>
      <c r="P67" s="59"/>
      <c r="Q67" s="59"/>
      <c r="R67" s="59"/>
      <c r="S67" s="59">
        <f t="shared" si="4"/>
        <v>0</v>
      </c>
      <c r="T67" s="47">
        <f t="shared" si="5"/>
        <v>66</v>
      </c>
      <c r="U67" s="45">
        <v>10</v>
      </c>
      <c r="V67" s="101">
        <v>10</v>
      </c>
      <c r="W67" s="46">
        <f t="shared" si="6"/>
        <v>46</v>
      </c>
      <c r="X67" s="29" t="str">
        <f t="shared" si="7"/>
        <v>Yếu</v>
      </c>
      <c r="Y67" s="60" t="s">
        <v>332</v>
      </c>
    </row>
    <row r="68" spans="1:25" ht="16.5" customHeight="1">
      <c r="A68" s="61">
        <f t="shared" si="8"/>
        <v>64</v>
      </c>
      <c r="B68" s="95" t="s">
        <v>1111</v>
      </c>
      <c r="C68" s="96" t="s">
        <v>70</v>
      </c>
      <c r="D68" s="97" t="s">
        <v>81</v>
      </c>
      <c r="E68" s="57">
        <v>10</v>
      </c>
      <c r="F68" s="57">
        <v>3</v>
      </c>
      <c r="G68" s="68" t="str">
        <f>VLOOKUP(B68,'[13]Sheet1'!$B$10:$H$76,7,0)</f>
        <v>Trung bình</v>
      </c>
      <c r="H68" s="57">
        <f t="shared" si="2"/>
        <v>5</v>
      </c>
      <c r="I68" s="58">
        <f>ROUND((H68+F68),0)</f>
        <v>8</v>
      </c>
      <c r="J68" s="59">
        <v>25</v>
      </c>
      <c r="K68" s="58">
        <f>J68</f>
        <v>25</v>
      </c>
      <c r="L68" s="59">
        <v>13</v>
      </c>
      <c r="M68" s="58">
        <f t="shared" si="3"/>
        <v>13</v>
      </c>
      <c r="N68" s="59">
        <v>25</v>
      </c>
      <c r="O68" s="58">
        <v>20</v>
      </c>
      <c r="P68" s="59"/>
      <c r="Q68" s="59"/>
      <c r="R68" s="59"/>
      <c r="S68" s="59">
        <f t="shared" si="4"/>
        <v>0</v>
      </c>
      <c r="T68" s="47">
        <f t="shared" si="5"/>
        <v>66</v>
      </c>
      <c r="U68" s="45"/>
      <c r="V68" s="101"/>
      <c r="W68" s="46">
        <f t="shared" si="6"/>
        <v>66</v>
      </c>
      <c r="X68" s="29" t="str">
        <f t="shared" si="7"/>
        <v>Khá</v>
      </c>
      <c r="Y68" s="60"/>
    </row>
    <row r="69" spans="1:25" ht="16.5" customHeight="1">
      <c r="A69" s="61">
        <f t="shared" si="8"/>
        <v>65</v>
      </c>
      <c r="B69" s="95" t="s">
        <v>1112</v>
      </c>
      <c r="C69" s="96" t="s">
        <v>1113</v>
      </c>
      <c r="D69" s="97" t="s">
        <v>71</v>
      </c>
      <c r="E69" s="57">
        <v>10</v>
      </c>
      <c r="F69" s="57">
        <v>3</v>
      </c>
      <c r="G69" s="68" t="str">
        <f>VLOOKUP(B69,'[13]Sheet1'!$B$10:$H$76,7,0)</f>
        <v>Khá</v>
      </c>
      <c r="H69" s="57">
        <f>IF(G69="Kém",1,IF(G69="Yếu",3,IF(G69="Trung bình",5,IF(G69="tbk",7,IF(G69="Khá",8,IF(G69="Giỏi",9,IF(G69="xuất sắc",10)))))))</f>
        <v>8</v>
      </c>
      <c r="I69" s="58">
        <f t="shared" si="0"/>
        <v>11</v>
      </c>
      <c r="J69" s="59">
        <v>25</v>
      </c>
      <c r="K69" s="58">
        <f>J69</f>
        <v>25</v>
      </c>
      <c r="L69" s="59">
        <v>13</v>
      </c>
      <c r="M69" s="58">
        <f t="shared" si="3"/>
        <v>13</v>
      </c>
      <c r="N69" s="59">
        <v>25</v>
      </c>
      <c r="O69" s="58">
        <v>20</v>
      </c>
      <c r="P69" s="59"/>
      <c r="Q69" s="59"/>
      <c r="R69" s="59"/>
      <c r="S69" s="59"/>
      <c r="T69" s="47">
        <f t="shared" si="5"/>
        <v>69</v>
      </c>
      <c r="U69" s="45"/>
      <c r="V69" s="101"/>
      <c r="W69" s="46">
        <f t="shared" si="6"/>
        <v>69</v>
      </c>
      <c r="X69" s="29" t="str">
        <f t="shared" si="7"/>
        <v>Khá</v>
      </c>
      <c r="Y69" s="60"/>
    </row>
    <row r="70" spans="1:25" ht="16.5" customHeight="1">
      <c r="A70" s="61">
        <f t="shared" si="8"/>
        <v>66</v>
      </c>
      <c r="B70" s="95" t="s">
        <v>1114</v>
      </c>
      <c r="C70" s="96" t="s">
        <v>1115</v>
      </c>
      <c r="D70" s="97" t="s">
        <v>1116</v>
      </c>
      <c r="E70" s="57"/>
      <c r="F70" s="57">
        <v>3</v>
      </c>
      <c r="G70" s="68" t="str">
        <f>VLOOKUP(B70,'[13]Sheet1'!$B$10:$H$76,7,0)</f>
        <v>Yếu</v>
      </c>
      <c r="H70" s="57">
        <f>IF(G70="Kém",1,IF(G70="Yếu",3,IF(G70="Trung bình",5,IF(G70="tbk",7,IF(G70="Khá",8,IF(G70="Giỏi",9,IF(G70="xuất sắc",10)))))))</f>
        <v>3</v>
      </c>
      <c r="I70" s="58">
        <f>ROUND((H70+F70),0)</f>
        <v>6</v>
      </c>
      <c r="J70" s="59"/>
      <c r="K70" s="58">
        <f>J70</f>
        <v>0</v>
      </c>
      <c r="L70" s="59"/>
      <c r="M70" s="58">
        <f>L70</f>
        <v>0</v>
      </c>
      <c r="N70" s="59"/>
      <c r="O70" s="58"/>
      <c r="P70" s="59"/>
      <c r="Q70" s="59"/>
      <c r="R70" s="59"/>
      <c r="S70" s="59">
        <f>P70+Q70+R70</f>
        <v>0</v>
      </c>
      <c r="T70" s="47">
        <f>ROUND((I70+K70+M70+O70+S70),0)</f>
        <v>6</v>
      </c>
      <c r="U70" s="45"/>
      <c r="V70" s="101">
        <v>10</v>
      </c>
      <c r="W70" s="46">
        <f>T70-U70-V70</f>
        <v>-4</v>
      </c>
      <c r="X70" s="29" t="str">
        <f>IF(W70&lt;35,"Kém",IF(W70&lt;50,"Yếu",IF(W70&lt;65,"TB",IF(W70&lt;80,"Khá",IF(W70&lt;90,"Tốt","XS")))))</f>
        <v>Kém</v>
      </c>
      <c r="Y70" s="60"/>
    </row>
    <row r="71" spans="5:24" ht="21" customHeight="1">
      <c r="E71" s="34" t="s">
        <v>25</v>
      </c>
      <c r="F71" s="65"/>
      <c r="G71" s="43"/>
      <c r="H71" s="12"/>
      <c r="I71" s="10"/>
      <c r="J71" s="10"/>
      <c r="K71" s="10"/>
      <c r="L71" s="10"/>
      <c r="M71" s="10"/>
      <c r="X71" s="43"/>
    </row>
    <row r="72" spans="4:25" ht="21" customHeight="1">
      <c r="D72" s="39" t="s">
        <v>47</v>
      </c>
      <c r="E72" s="37" t="s">
        <v>44</v>
      </c>
      <c r="F72" s="66"/>
      <c r="G72" s="66"/>
      <c r="H72" s="37"/>
      <c r="I72" s="35" t="s">
        <v>27</v>
      </c>
      <c r="J72" s="36" t="s">
        <v>19</v>
      </c>
      <c r="K72" s="36" t="s">
        <v>20</v>
      </c>
      <c r="L72" s="36"/>
      <c r="M72" s="36" t="s">
        <v>21</v>
      </c>
      <c r="N72" s="36" t="s">
        <v>22</v>
      </c>
      <c r="T72" s="136"/>
      <c r="U72" s="136"/>
      <c r="V72" s="136"/>
      <c r="W72" s="136"/>
      <c r="X72" s="136"/>
      <c r="Y72" s="136"/>
    </row>
    <row r="73" spans="4:25" ht="21" customHeight="1">
      <c r="D73" s="38" t="s">
        <v>46</v>
      </c>
      <c r="E73" s="13">
        <f>COUNTIF($X$5:$X$74,"XS")</f>
        <v>1</v>
      </c>
      <c r="F73" s="66"/>
      <c r="G73" s="66"/>
      <c r="H73" s="13"/>
      <c r="I73" s="13">
        <f>COUNTIF($X$5:$X$74,"tốt")</f>
        <v>3</v>
      </c>
      <c r="J73" s="13">
        <f>COUNTIF($X$5:$X$74,"KHÁ")</f>
        <v>36</v>
      </c>
      <c r="K73" s="13">
        <f>COUNTIF($X$5:$X$74,"TBK")</f>
        <v>0</v>
      </c>
      <c r="L73" s="13">
        <f>COUNTIF($X$5:$X$74,"TB")</f>
        <v>18</v>
      </c>
      <c r="M73" s="13">
        <f>COUNTIF($X$5:$X$74,"YẾU")</f>
        <v>5</v>
      </c>
      <c r="N73" s="13">
        <f>COUNTIF($X$5:$X$74,"KÉM")</f>
        <v>3</v>
      </c>
      <c r="O73" s="5">
        <f>SUM(E73:N73)</f>
        <v>66</v>
      </c>
      <c r="T73" s="158"/>
      <c r="U73" s="158"/>
      <c r="V73" s="158"/>
      <c r="W73" s="158"/>
      <c r="X73" s="158"/>
      <c r="Y73" s="158"/>
    </row>
    <row r="74" spans="4:24" ht="21" customHeight="1">
      <c r="D74" s="38" t="s">
        <v>45</v>
      </c>
      <c r="E74" s="52">
        <f>E73*100/$O$73</f>
        <v>1.5151515151515151</v>
      </c>
      <c r="F74" s="67">
        <f>F73*100/62</f>
        <v>0</v>
      </c>
      <c r="G74" s="67"/>
      <c r="H74" s="67">
        <f>H73*100/62</f>
        <v>0</v>
      </c>
      <c r="I74" s="52">
        <f aca="true" t="shared" si="9" ref="I74:N74">I73*100/$O$73</f>
        <v>4.545454545454546</v>
      </c>
      <c r="J74" s="52">
        <f t="shared" si="9"/>
        <v>54.54545454545455</v>
      </c>
      <c r="K74" s="52">
        <f t="shared" si="9"/>
        <v>0</v>
      </c>
      <c r="L74" s="52">
        <f t="shared" si="9"/>
        <v>27.272727272727273</v>
      </c>
      <c r="M74" s="52">
        <f t="shared" si="9"/>
        <v>7.575757575757576</v>
      </c>
      <c r="N74" s="52">
        <f t="shared" si="9"/>
        <v>4.545454545454546</v>
      </c>
      <c r="O74" s="42">
        <f>SUM(E74:N74)</f>
        <v>100</v>
      </c>
      <c r="T74" s="50"/>
      <c r="U74" s="51"/>
      <c r="V74" s="51"/>
      <c r="W74" s="49"/>
      <c r="X74" s="49"/>
    </row>
    <row r="75" spans="8:25" ht="15.75">
      <c r="H75" s="54"/>
      <c r="T75" s="136" t="s">
        <v>831</v>
      </c>
      <c r="U75" s="136"/>
      <c r="V75" s="136"/>
      <c r="W75" s="136"/>
      <c r="X75" s="136"/>
      <c r="Y75" s="136"/>
    </row>
    <row r="76" spans="9:25" ht="18.75">
      <c r="I76" s="55"/>
      <c r="J76" s="137" t="s">
        <v>114</v>
      </c>
      <c r="K76" s="137"/>
      <c r="L76" s="137"/>
      <c r="M76" s="137"/>
      <c r="T76" s="158" t="s">
        <v>827</v>
      </c>
      <c r="U76" s="158"/>
      <c r="V76" s="158"/>
      <c r="W76" s="158"/>
      <c r="X76" s="158"/>
      <c r="Y76" s="158"/>
    </row>
    <row r="77" spans="10:24" ht="18.75">
      <c r="J77" s="69"/>
      <c r="K77" s="69"/>
      <c r="L77" s="69"/>
      <c r="M77" s="69"/>
      <c r="T77" s="50"/>
      <c r="U77" s="51"/>
      <c r="V77" s="51"/>
      <c r="W77" s="49"/>
      <c r="X77" s="49"/>
    </row>
    <row r="78" spans="10:24" ht="39.75" customHeight="1">
      <c r="J78" s="69"/>
      <c r="K78" s="69"/>
      <c r="L78" s="69"/>
      <c r="M78" s="69"/>
      <c r="T78" s="6"/>
      <c r="U78" s="7"/>
      <c r="V78" s="7"/>
      <c r="W78" s="9"/>
      <c r="X78" s="11"/>
    </row>
    <row r="79" spans="10:25" ht="18.75">
      <c r="J79" s="70" t="s">
        <v>153</v>
      </c>
      <c r="K79" s="70"/>
      <c r="L79" s="70"/>
      <c r="M79" s="70"/>
      <c r="T79" s="137"/>
      <c r="U79" s="137"/>
      <c r="V79" s="137"/>
      <c r="W79" s="137"/>
      <c r="X79" s="137"/>
      <c r="Y79" s="137"/>
    </row>
    <row r="80" spans="20:25" ht="21" customHeight="1">
      <c r="T80" s="136"/>
      <c r="U80" s="136"/>
      <c r="V80" s="136"/>
      <c r="W80" s="136"/>
      <c r="X80" s="136"/>
      <c r="Y80" s="136"/>
    </row>
    <row r="81" spans="9:25" ht="21" customHeight="1">
      <c r="I81" s="2"/>
      <c r="J81" s="70"/>
      <c r="K81" s="70"/>
      <c r="L81" s="70"/>
      <c r="M81" s="70"/>
      <c r="T81" s="89"/>
      <c r="U81" s="89"/>
      <c r="V81" s="89"/>
      <c r="W81" s="89"/>
      <c r="X81" s="89"/>
      <c r="Y81" s="89"/>
    </row>
    <row r="82" spans="9:24" ht="21" customHeight="1" hidden="1">
      <c r="I82" s="92" t="s">
        <v>152</v>
      </c>
      <c r="J82" s="69"/>
      <c r="K82" s="69"/>
      <c r="L82" s="69"/>
      <c r="M82" s="69"/>
      <c r="T82" s="50"/>
      <c r="U82" s="51"/>
      <c r="V82" s="51"/>
      <c r="W82" s="49"/>
      <c r="X82" s="49"/>
    </row>
    <row r="83" spans="10:24" ht="21" customHeight="1">
      <c r="J83" s="69"/>
      <c r="K83" s="69"/>
      <c r="L83" s="69"/>
      <c r="M83" s="69"/>
      <c r="T83" s="6"/>
      <c r="U83" s="7"/>
      <c r="V83" s="7"/>
      <c r="W83" s="9"/>
      <c r="X83" s="11"/>
    </row>
    <row r="84" spans="10:25" ht="19.5">
      <c r="J84" s="70"/>
      <c r="K84" s="70"/>
      <c r="L84" s="70"/>
      <c r="M84" s="70"/>
      <c r="T84" s="161"/>
      <c r="U84" s="161"/>
      <c r="V84" s="161"/>
      <c r="W84" s="161"/>
      <c r="X84" s="161"/>
      <c r="Y84" s="161"/>
    </row>
  </sheetData>
  <sheetProtection/>
  <mergeCells count="21">
    <mergeCell ref="AB5:AE5"/>
    <mergeCell ref="T72:Y72"/>
    <mergeCell ref="A1:Y1"/>
    <mergeCell ref="A2:Y2"/>
    <mergeCell ref="A3:A4"/>
    <mergeCell ref="B3:B4"/>
    <mergeCell ref="C3:C4"/>
    <mergeCell ref="T79:Y79"/>
    <mergeCell ref="E3:I3"/>
    <mergeCell ref="D3:D4"/>
    <mergeCell ref="T76:Y76"/>
    <mergeCell ref="J3:K3"/>
    <mergeCell ref="T84:Y84"/>
    <mergeCell ref="P3:S3"/>
    <mergeCell ref="T3:X3"/>
    <mergeCell ref="T73:Y73"/>
    <mergeCell ref="T75:Y75"/>
    <mergeCell ref="L3:M3"/>
    <mergeCell ref="N3:O3"/>
    <mergeCell ref="J76:M76"/>
    <mergeCell ref="T80:Y80"/>
  </mergeCells>
  <printOptions/>
  <pageMargins left="0.5" right="0" top="0.38" bottom="0" header="0.67" footer="0.511811023622047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CAO DANG XD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XAY DUNG</dc:creator>
  <cp:keywords/>
  <dc:description/>
  <cp:lastModifiedBy>Smart</cp:lastModifiedBy>
  <cp:lastPrinted>2017-03-13T00:41:26Z</cp:lastPrinted>
  <dcterms:created xsi:type="dcterms:W3CDTF">2001-01-08T20:22:33Z</dcterms:created>
  <dcterms:modified xsi:type="dcterms:W3CDTF">2017-08-30T00:36:02Z</dcterms:modified>
  <cp:category/>
  <cp:version/>
  <cp:contentType/>
  <cp:contentStatus/>
</cp:coreProperties>
</file>